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90" windowWidth="17295" windowHeight="10035" tabRatio="603"/>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pašvaldības'!$A$2:$AF$166</definedName>
  </definedNames>
  <calcPr calcId="145621"/>
</workbook>
</file>

<file path=xl/calcChain.xml><?xml version="1.0" encoding="utf-8"?>
<calcChain xmlns="http://schemas.openxmlformats.org/spreadsheetml/2006/main">
  <c r="P162" i="12" l="1"/>
  <c r="AD132" i="12" l="1"/>
  <c r="AD138" i="12" l="1"/>
  <c r="AA176" i="12" l="1"/>
  <c r="AA170" i="12"/>
  <c r="L6" i="12" l="1"/>
  <c r="E162" i="12" l="1"/>
  <c r="AD154" i="12" l="1"/>
  <c r="AD122" i="12"/>
  <c r="AD114" i="12"/>
  <c r="AD49" i="12"/>
  <c r="AD79" i="12"/>
  <c r="AD129" i="12"/>
  <c r="AD157" i="12"/>
  <c r="AD149" i="12"/>
  <c r="AD94" i="12"/>
  <c r="AD75" i="12"/>
  <c r="AD34" i="12"/>
  <c r="AD16" i="12"/>
  <c r="AD5" i="12"/>
  <c r="Z180" i="12" l="1"/>
  <c r="Z179" i="12"/>
  <c r="Y180" i="12"/>
  <c r="Y179" i="12"/>
  <c r="Z174" i="12"/>
  <c r="Y174" i="12"/>
  <c r="Z175" i="12"/>
  <c r="Y175" i="12"/>
  <c r="Z169" i="12"/>
  <c r="Z168" i="12"/>
  <c r="Z167" i="12"/>
  <c r="Y169" i="12"/>
  <c r="Y168" i="12"/>
  <c r="Y167" i="12"/>
  <c r="Z166" i="12"/>
  <c r="Z165" i="12"/>
  <c r="Y165" i="12"/>
  <c r="Y166" i="12"/>
  <c r="Y181" i="12" l="1"/>
  <c r="Y176" i="12"/>
  <c r="Y170" i="12"/>
  <c r="Z181" i="12"/>
  <c r="Z176" i="12"/>
  <c r="Z170" i="12"/>
  <c r="AK157" i="12"/>
  <c r="AJ157" i="12"/>
  <c r="AJ138" i="12"/>
  <c r="AK138" i="12"/>
  <c r="AK122" i="12"/>
  <c r="AJ122" i="12"/>
  <c r="AK114" i="12"/>
  <c r="AJ114" i="12"/>
  <c r="AK79" i="12"/>
  <c r="AJ79" i="12"/>
  <c r="AK75" i="12"/>
  <c r="AJ75" i="12"/>
  <c r="AK64" i="12"/>
  <c r="AJ64" i="12"/>
  <c r="AK37" i="12"/>
  <c r="AJ37" i="12"/>
  <c r="AK28" i="12"/>
  <c r="AJ28" i="12"/>
  <c r="AK16" i="12"/>
  <c r="AJ16" i="12"/>
  <c r="AJ3" i="12"/>
  <c r="AK3" i="12"/>
  <c r="Z30" i="12"/>
  <c r="AA30" i="12"/>
  <c r="AH30" i="12"/>
  <c r="AI30" i="12" s="1"/>
  <c r="Z65" i="12"/>
  <c r="AA65" i="12"/>
  <c r="AA82" i="12"/>
  <c r="Z82" i="12"/>
  <c r="AA80" i="12"/>
  <c r="Z80" i="12"/>
  <c r="AA79" i="12"/>
  <c r="Z79" i="12"/>
  <c r="AH82" i="12"/>
  <c r="AI82" i="12" s="1"/>
  <c r="Z114" i="12"/>
  <c r="AA114" i="12"/>
  <c r="Z115" i="12"/>
  <c r="AA115" i="12"/>
  <c r="AA117" i="12"/>
  <c r="Z117" i="12"/>
  <c r="AA116" i="12"/>
  <c r="Z116" i="12"/>
  <c r="AH116" i="12"/>
  <c r="AI116" i="12" s="1"/>
  <c r="AH138" i="12"/>
  <c r="AI138" i="12" s="1"/>
  <c r="Z138" i="12"/>
  <c r="AA138" i="12"/>
  <c r="AA94" i="12"/>
  <c r="Z94" i="12"/>
  <c r="Z28" i="12"/>
  <c r="AA28" i="12"/>
  <c r="Z29" i="12"/>
  <c r="AA29" i="12"/>
  <c r="Z34" i="12"/>
  <c r="AA34" i="12"/>
  <c r="Z132" i="12"/>
  <c r="AA132" i="12"/>
  <c r="Z149" i="12"/>
  <c r="AA149" i="12"/>
  <c r="Z154" i="12"/>
  <c r="AA154" i="12"/>
  <c r="Z157" i="12"/>
  <c r="AA157" i="12"/>
  <c r="AH5" i="12"/>
  <c r="AI5" i="12" s="1"/>
  <c r="AH28" i="12"/>
  <c r="AI28" i="12" s="1"/>
  <c r="AH29" i="12"/>
  <c r="AI29" i="12" s="1"/>
  <c r="AH34" i="12"/>
  <c r="AI34" i="12" s="1"/>
  <c r="AH37" i="12"/>
  <c r="AI37" i="12" s="1"/>
  <c r="AH38" i="12"/>
  <c r="AI38" i="12" s="1"/>
  <c r="AH49" i="12"/>
  <c r="AI49" i="12" s="1"/>
  <c r="AH50" i="12"/>
  <c r="AI50" i="12" s="1"/>
  <c r="AH64" i="12"/>
  <c r="AI64" i="12" s="1"/>
  <c r="AH65" i="12"/>
  <c r="AI65" i="12" s="1"/>
  <c r="AH75" i="12"/>
  <c r="AI75" i="12" s="1"/>
  <c r="AH79" i="12"/>
  <c r="AI79" i="12" s="1"/>
  <c r="AH80" i="12"/>
  <c r="AI80" i="12" s="1"/>
  <c r="AH94" i="12"/>
  <c r="AI94" i="12" s="1"/>
  <c r="AH114" i="12"/>
  <c r="AI114" i="12" s="1"/>
  <c r="AH115" i="12"/>
  <c r="AI115" i="12" s="1"/>
  <c r="AH117" i="12"/>
  <c r="AI117" i="12" s="1"/>
  <c r="AH122" i="12"/>
  <c r="AI122" i="12" s="1"/>
  <c r="AH123" i="12"/>
  <c r="AI123" i="12" s="1"/>
  <c r="AH125" i="12"/>
  <c r="AI125" i="12" s="1"/>
  <c r="AH129" i="12"/>
  <c r="AI129" i="12" s="1"/>
  <c r="AH132" i="12"/>
  <c r="AI132" i="12" s="1"/>
  <c r="AH149" i="12"/>
  <c r="AI149" i="12" s="1"/>
  <c r="AH154" i="12"/>
  <c r="AI154" i="12" s="1"/>
  <c r="AH157" i="12"/>
  <c r="AI157" i="12" s="1"/>
  <c r="Z16" i="12"/>
  <c r="AA129" i="12"/>
  <c r="Z129" i="12"/>
  <c r="AA125" i="12"/>
  <c r="Z125" i="12"/>
  <c r="AA123" i="12"/>
  <c r="Z123" i="12"/>
  <c r="AA122" i="12"/>
  <c r="Z122" i="12"/>
  <c r="AA75" i="12"/>
  <c r="Z75" i="12"/>
  <c r="AA64" i="12"/>
  <c r="Z64" i="12"/>
  <c r="AA50" i="12"/>
  <c r="Z50" i="12"/>
  <c r="AA49" i="12"/>
  <c r="Z49" i="12"/>
  <c r="AA38" i="12"/>
  <c r="Z38" i="12"/>
  <c r="AA37" i="12"/>
  <c r="Z37" i="12"/>
  <c r="AA5" i="12"/>
  <c r="Z5" i="12"/>
  <c r="AH16" i="12"/>
  <c r="AI16" i="12" s="1"/>
  <c r="AA16" i="12"/>
  <c r="Y162" i="12"/>
  <c r="AB162" i="12"/>
  <c r="AC162" i="12"/>
  <c r="Y184" i="12" l="1"/>
  <c r="Z184" i="12"/>
  <c r="AJ162" i="12"/>
  <c r="AK162" i="12"/>
  <c r="AA162" i="12"/>
  <c r="Z162" i="12"/>
  <c r="L49" i="12" l="1"/>
  <c r="F162" i="12" l="1"/>
  <c r="N79" i="12" l="1"/>
  <c r="N64" i="12"/>
  <c r="AD64" i="12" s="1"/>
  <c r="AD28" i="12"/>
  <c r="N37" i="12"/>
  <c r="AD37" i="12" s="1"/>
  <c r="L154" i="12"/>
  <c r="L138" i="12"/>
  <c r="L134" i="12"/>
  <c r="L122" i="12"/>
  <c r="L114" i="12"/>
  <c r="L79" i="12"/>
  <c r="L75" i="12"/>
  <c r="L64" i="12"/>
  <c r="L28" i="12"/>
  <c r="L24" i="12"/>
  <c r="L16" i="12"/>
  <c r="L37" i="12"/>
  <c r="G162" i="12" l="1"/>
  <c r="H162" i="12"/>
  <c r="J162" i="12"/>
  <c r="K162" i="12"/>
  <c r="L162" i="12"/>
  <c r="N162" i="12"/>
  <c r="AD162" i="12" s="1"/>
  <c r="Q162" i="12"/>
  <c r="R162" i="12"/>
  <c r="X162" i="12"/>
  <c r="AG162" i="12"/>
  <c r="AH162" i="12"/>
  <c r="AI162" i="12"/>
  <c r="DH112" i="4" l="1"/>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alcChain>
</file>

<file path=xl/comments1.xml><?xml version="1.0" encoding="utf-8"?>
<comments xmlns="http://schemas.openxmlformats.org/spreadsheetml/2006/main">
  <authors>
    <author>User</author>
    <author>Inga</author>
    <author>Administrator</author>
  </authors>
  <commentList>
    <comment ref="H2" authorId="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AD2" authorId="0">
      <text>
        <r>
          <rPr>
            <b/>
            <sz val="9"/>
            <color indexed="81"/>
            <rFont val="Tahoma"/>
            <family val="2"/>
            <charset val="186"/>
          </rPr>
          <t>User:</t>
        </r>
        <r>
          <rPr>
            <sz val="9"/>
            <color indexed="81"/>
            <rFont val="Tahoma"/>
            <family val="2"/>
            <charset val="186"/>
          </rPr>
          <t xml:space="preserve">
vai summa jāņem kopīgā, vai tikai ERAF daļa, vai ar sn.rez vai bez snieg rezerves? 
</t>
        </r>
        <r>
          <rPr>
            <b/>
            <sz val="11"/>
            <color indexed="81"/>
            <rFont val="Tahoma"/>
            <family val="2"/>
            <charset val="186"/>
          </rPr>
          <t xml:space="preserve"> K.Lasmane - ka jāņem 
kopīgās izmaksas ar snieguma rezervi</t>
        </r>
      </text>
    </comment>
    <comment ref="H3" authorId="1">
      <text>
        <r>
          <rPr>
            <b/>
            <sz val="9"/>
            <color indexed="81"/>
            <rFont val="Tahoma"/>
            <family val="2"/>
            <charset val="186"/>
          </rPr>
          <t>Inga:</t>
        </r>
        <r>
          <rPr>
            <sz val="9"/>
            <color indexed="81"/>
            <rFont val="Tahoma"/>
            <family val="2"/>
            <charset val="186"/>
          </rPr>
          <t xml:space="preserve">
pirks 
ind. Kons. 3 pers., 
atb. gr. 5 pers.</t>
        </r>
      </text>
    </comment>
    <comment ref="E4" authorId="0">
      <text>
        <r>
          <rPr>
            <b/>
            <sz val="9"/>
            <color indexed="81"/>
            <rFont val="Tahoma"/>
            <family val="2"/>
            <charset val="186"/>
          </rPr>
          <t>User:</t>
        </r>
        <r>
          <rPr>
            <sz val="9"/>
            <color indexed="81"/>
            <rFont val="Tahoma"/>
            <family val="2"/>
            <charset val="186"/>
          </rPr>
          <t xml:space="preserve">
SIA „Pansionāts Rokaiži” </t>
        </r>
      </text>
    </comment>
    <comment ref="F4" authorId="0">
      <text>
        <r>
          <rPr>
            <b/>
            <sz val="9"/>
            <color indexed="81"/>
            <rFont val="Tahoma"/>
            <family val="2"/>
            <charset val="186"/>
          </rPr>
          <t>User:</t>
        </r>
        <r>
          <rPr>
            <sz val="9"/>
            <color indexed="81"/>
            <rFont val="Tahoma"/>
            <family val="2"/>
            <charset val="186"/>
          </rPr>
          <t xml:space="preserve">
izvērt fil "Aizviķi" -2</t>
        </r>
      </text>
    </comment>
    <comment ref="H5" authorId="1">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text>
        <r>
          <rPr>
            <b/>
            <sz val="9"/>
            <color indexed="81"/>
            <rFont val="Tahoma"/>
            <family val="2"/>
            <charset val="186"/>
          </rPr>
          <t>Inga:</t>
        </r>
        <r>
          <rPr>
            <sz val="9"/>
            <color indexed="81"/>
            <rFont val="Tahoma"/>
            <family val="2"/>
            <charset val="186"/>
          </rPr>
          <t xml:space="preserve">
plāno tikai iegādāties aprīkojumu</t>
        </r>
      </text>
    </comment>
    <comment ref="P5" authorId="1">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2">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text>
        <r>
          <rPr>
            <b/>
            <sz val="9"/>
            <color indexed="81"/>
            <rFont val="Tahoma"/>
            <family val="2"/>
            <charset val="186"/>
          </rPr>
          <t>User:</t>
        </r>
        <r>
          <rPr>
            <sz val="9"/>
            <color indexed="81"/>
            <rFont val="Tahoma"/>
            <family val="2"/>
            <charset val="186"/>
          </rPr>
          <t xml:space="preserve">
Pašvaldības teriotorijā nav BSAC </t>
        </r>
      </text>
    </comment>
    <comment ref="F6" authorId="2">
      <text>
        <r>
          <rPr>
            <b/>
            <sz val="9"/>
            <color indexed="81"/>
            <rFont val="Tahoma"/>
            <family val="2"/>
            <charset val="186"/>
          </rPr>
          <t>Administrator:</t>
        </r>
        <r>
          <rPr>
            <sz val="9"/>
            <color indexed="81"/>
            <rFont val="Tahoma"/>
            <family val="2"/>
            <charset val="186"/>
          </rPr>
          <t xml:space="preserve">
Izvērtēti fil.Liepāja -2</t>
        </r>
      </text>
    </comment>
    <comment ref="L6" authorId="0">
      <text>
        <r>
          <rPr>
            <b/>
            <sz val="9"/>
            <color indexed="81"/>
            <rFont val="Tahoma"/>
            <family val="2"/>
            <charset val="186"/>
          </rPr>
          <t>User:</t>
        </r>
        <r>
          <rPr>
            <sz val="9"/>
            <color indexed="81"/>
            <rFont val="Tahoma"/>
            <family val="2"/>
            <charset val="186"/>
          </rPr>
          <t xml:space="preserve">
BSAC ievietotie bērni fil Liepājā un citos PR</t>
        </r>
      </text>
    </comment>
    <comment ref="I7" authorId="2">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text>
        <r>
          <rPr>
            <b/>
            <sz val="9"/>
            <color indexed="81"/>
            <rFont val="Tahoma"/>
            <family val="2"/>
            <charset val="186"/>
          </rPr>
          <t>User:</t>
        </r>
        <r>
          <rPr>
            <sz val="9"/>
            <color indexed="81"/>
            <rFont val="Tahoma"/>
            <family val="2"/>
            <charset val="186"/>
          </rPr>
          <t xml:space="preserve">
audžuģimenēs 13 un aizbildnībā ~30</t>
        </r>
      </text>
    </comment>
    <comment ref="L7" authorId="0">
      <text>
        <r>
          <rPr>
            <b/>
            <sz val="9"/>
            <color indexed="81"/>
            <rFont val="Tahoma"/>
            <family val="2"/>
            <charset val="186"/>
          </rPr>
          <t>User:</t>
        </r>
        <r>
          <rPr>
            <sz val="9"/>
            <color indexed="81"/>
            <rFont val="Tahoma"/>
            <family val="2"/>
            <charset val="186"/>
          </rPr>
          <t xml:space="preserve">
BSAC ievietotajiem bērniem</t>
        </r>
      </text>
    </comment>
    <comment ref="E9" authorId="0">
      <text>
        <r>
          <rPr>
            <b/>
            <sz val="9"/>
            <color indexed="81"/>
            <rFont val="Tahoma"/>
            <family val="2"/>
            <charset val="186"/>
          </rPr>
          <t>User:</t>
        </r>
        <r>
          <rPr>
            <sz val="9"/>
            <color indexed="81"/>
            <rFont val="Tahoma"/>
            <family val="2"/>
            <charset val="186"/>
          </rPr>
          <t xml:space="preserve">
Alsungas nov nav SAC</t>
        </r>
      </text>
    </comment>
    <comment ref="F9" authorId="0">
      <text>
        <r>
          <rPr>
            <b/>
            <sz val="9"/>
            <color indexed="81"/>
            <rFont val="Tahoma"/>
            <family val="2"/>
            <charset val="186"/>
          </rPr>
          <t>User:</t>
        </r>
        <r>
          <rPr>
            <sz val="9"/>
            <color indexed="81"/>
            <rFont val="Tahoma"/>
            <family val="2"/>
            <charset val="186"/>
          </rPr>
          <t xml:space="preserve">
izv fil Iļgi - 1 un fil gudenieki -1</t>
        </r>
      </text>
    </comment>
    <comment ref="E11" authorId="0">
      <text>
        <r>
          <rPr>
            <b/>
            <sz val="9"/>
            <color indexed="81"/>
            <rFont val="Tahoma"/>
            <family val="2"/>
            <charset val="186"/>
          </rPr>
          <t>User:</t>
        </r>
        <r>
          <rPr>
            <sz val="9"/>
            <color indexed="81"/>
            <rFont val="Tahoma"/>
            <family val="2"/>
            <charset val="186"/>
          </rPr>
          <t xml:space="preserve">
Pašvaldības teriotorijā nav BSAC </t>
        </r>
      </text>
    </comment>
    <comment ref="I11" authorId="2">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text>
        <r>
          <rPr>
            <b/>
            <sz val="9"/>
            <color indexed="81"/>
            <rFont val="Tahoma"/>
            <family val="2"/>
            <charset val="186"/>
          </rPr>
          <t>User:</t>
        </r>
        <r>
          <rPr>
            <sz val="9"/>
            <color indexed="81"/>
            <rFont val="Tahoma"/>
            <family val="2"/>
            <charset val="186"/>
          </rPr>
          <t xml:space="preserve">
izv. Fil iļģi - 1</t>
        </r>
      </text>
    </comment>
    <comment ref="E15" authorId="0">
      <text>
        <r>
          <rPr>
            <b/>
            <sz val="9"/>
            <color indexed="81"/>
            <rFont val="Tahoma"/>
            <family val="2"/>
            <charset val="186"/>
          </rPr>
          <t>User:</t>
        </r>
        <r>
          <rPr>
            <sz val="9"/>
            <color indexed="81"/>
            <rFont val="Tahoma"/>
            <family val="2"/>
            <charset val="186"/>
          </rPr>
          <t xml:space="preserve">
Pašvaldības teriotorijā nav BSAC </t>
        </r>
      </text>
    </comment>
    <comment ref="F15" authorId="2">
      <text>
        <r>
          <rPr>
            <b/>
            <sz val="9"/>
            <color indexed="81"/>
            <rFont val="Tahoma"/>
            <family val="2"/>
            <charset val="186"/>
          </rPr>
          <t>Administrator:</t>
        </r>
        <r>
          <rPr>
            <sz val="9"/>
            <color indexed="81"/>
            <rFont val="Tahoma"/>
            <family val="2"/>
            <charset val="186"/>
          </rPr>
          <t xml:space="preserve">
Izvērtēts fil.Liepāja -2</t>
        </r>
      </text>
    </comment>
    <comment ref="G16" authorId="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text>
        <r>
          <rPr>
            <b/>
            <sz val="9"/>
            <color indexed="81"/>
            <rFont val="Tahoma"/>
            <family val="2"/>
            <charset val="186"/>
          </rPr>
          <t>User:</t>
        </r>
        <r>
          <rPr>
            <sz val="9"/>
            <color indexed="81"/>
            <rFont val="Tahoma"/>
            <family val="2"/>
            <charset val="186"/>
          </rPr>
          <t xml:space="preserve">
nodrošinās
16 p - gr dz
pirks 
7 pers - DAC
9 pers - spec darbn 
1 pers - spec konsult</t>
        </r>
      </text>
    </comment>
    <comment ref="K16" authorId="0">
      <text>
        <r>
          <rPr>
            <b/>
            <sz val="9"/>
            <color indexed="81"/>
            <rFont val="Tahoma"/>
            <family val="2"/>
            <charset val="186"/>
          </rPr>
          <t>User:</t>
        </r>
        <r>
          <rPr>
            <sz val="9"/>
            <color indexed="81"/>
            <rFont val="Tahoma"/>
            <family val="2"/>
            <charset val="186"/>
          </rPr>
          <t xml:space="preserve">
asistenti un aprūpē mājās un soc.d.</t>
        </r>
      </text>
    </comment>
    <comment ref="E17" authorId="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text>
        <r>
          <rPr>
            <b/>
            <sz val="9"/>
            <color indexed="81"/>
            <rFont val="Tahoma"/>
            <family val="2"/>
            <charset val="186"/>
          </rPr>
          <t>User:</t>
        </r>
        <r>
          <rPr>
            <sz val="9"/>
            <color indexed="81"/>
            <rFont val="Tahoma"/>
            <family val="2"/>
            <charset val="186"/>
          </rPr>
          <t xml:space="preserve">
7 b - soc reh  </t>
        </r>
      </text>
    </comment>
    <comment ref="E19" authorId="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2">
      <text>
        <r>
          <rPr>
            <b/>
            <sz val="9"/>
            <color indexed="81"/>
            <rFont val="Tahoma"/>
            <family val="2"/>
            <charset val="186"/>
          </rPr>
          <t>Administrator:</t>
        </r>
        <r>
          <rPr>
            <sz val="9"/>
            <color indexed="81"/>
            <rFont val="Tahoma"/>
            <family val="2"/>
            <charset val="186"/>
          </rPr>
          <t xml:space="preserve">
fil. Liepāja -1</t>
        </r>
      </text>
    </comment>
    <comment ref="I19" authorId="2">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text>
        <r>
          <rPr>
            <b/>
            <sz val="9"/>
            <color indexed="81"/>
            <rFont val="Tahoma"/>
            <family val="2"/>
            <charset val="186"/>
          </rPr>
          <t>User:</t>
        </r>
        <r>
          <rPr>
            <sz val="9"/>
            <color indexed="81"/>
            <rFont val="Tahoma"/>
            <family val="2"/>
            <charset val="186"/>
          </rPr>
          <t xml:space="preserve">
atbilstoši pieprasījumam</t>
        </r>
      </text>
    </comment>
    <comment ref="E21" authorId="0">
      <text>
        <r>
          <rPr>
            <b/>
            <sz val="9"/>
            <color indexed="81"/>
            <rFont val="Tahoma"/>
            <family val="2"/>
            <charset val="186"/>
          </rPr>
          <t>User:</t>
        </r>
        <r>
          <rPr>
            <sz val="9"/>
            <color indexed="81"/>
            <rFont val="Tahoma"/>
            <family val="2"/>
            <charset val="186"/>
          </rPr>
          <t xml:space="preserve">
Durbes nov. nav SAC </t>
        </r>
      </text>
    </comment>
    <comment ref="I22" authorId="2">
      <text>
        <r>
          <rPr>
            <b/>
            <sz val="9"/>
            <color indexed="81"/>
            <rFont val="Tahoma"/>
            <family val="2"/>
            <charset val="186"/>
          </rPr>
          <t>Administrator:</t>
        </r>
        <r>
          <rPr>
            <sz val="9"/>
            <color indexed="81"/>
            <rFont val="Tahoma"/>
            <family val="2"/>
            <charset val="186"/>
          </rPr>
          <t xml:space="preserve">
ģimenes asistents?</t>
        </r>
      </text>
    </comment>
    <comment ref="M22" authorId="0">
      <text>
        <r>
          <rPr>
            <b/>
            <sz val="9"/>
            <color indexed="81"/>
            <rFont val="Tahoma"/>
            <family val="2"/>
            <charset val="186"/>
          </rPr>
          <t>User:</t>
        </r>
        <r>
          <rPr>
            <sz val="9"/>
            <color indexed="81"/>
            <rFont val="Tahoma"/>
            <family val="2"/>
            <charset val="186"/>
          </rPr>
          <t xml:space="preserve">
atbilstoši pieprasījumam</t>
        </r>
      </text>
    </comment>
    <comment ref="E23" authorId="0">
      <text>
        <r>
          <rPr>
            <b/>
            <sz val="9"/>
            <color indexed="81"/>
            <rFont val="Tahoma"/>
            <family val="2"/>
            <charset val="186"/>
          </rPr>
          <t>User:</t>
        </r>
        <r>
          <rPr>
            <sz val="9"/>
            <color indexed="81"/>
            <rFont val="Tahoma"/>
            <family val="2"/>
            <charset val="186"/>
          </rPr>
          <t xml:space="preserve">
Pašvaldības teriotorijā nav BSAC </t>
        </r>
      </text>
    </comment>
    <comment ref="F23" authorId="2">
      <text>
        <r>
          <rPr>
            <b/>
            <sz val="9"/>
            <color indexed="81"/>
            <rFont val="Tahoma"/>
            <family val="2"/>
            <charset val="186"/>
          </rPr>
          <t>Administrator:</t>
        </r>
        <r>
          <rPr>
            <sz val="9"/>
            <color indexed="81"/>
            <rFont val="Tahoma"/>
            <family val="2"/>
            <charset val="186"/>
          </rPr>
          <t xml:space="preserve">
fil.Liepāja - 3</t>
        </r>
      </text>
    </comment>
    <comment ref="I23" authorId="2">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text>
        <r>
          <rPr>
            <b/>
            <sz val="9"/>
            <color indexed="81"/>
            <rFont val="Tahoma"/>
            <family val="2"/>
            <charset val="186"/>
          </rPr>
          <t>User:</t>
        </r>
        <r>
          <rPr>
            <sz val="9"/>
            <color indexed="81"/>
            <rFont val="Tahoma"/>
            <family val="2"/>
            <charset val="186"/>
          </rPr>
          <t xml:space="preserve">
VDEĀVK dati</t>
        </r>
      </text>
    </comment>
    <comment ref="H24" authorId="0">
      <text>
        <r>
          <rPr>
            <b/>
            <sz val="9"/>
            <color indexed="81"/>
            <rFont val="Tahoma"/>
            <family val="2"/>
            <charset val="186"/>
          </rPr>
          <t>User:</t>
        </r>
        <r>
          <rPr>
            <sz val="9"/>
            <color indexed="81"/>
            <rFont val="Tahoma"/>
            <family val="2"/>
            <charset val="186"/>
          </rPr>
          <t xml:space="preserve">
pirks
indiv konsult - 9 p</t>
        </r>
      </text>
    </comment>
    <comment ref="E25" authorId="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2">
      <text>
        <r>
          <rPr>
            <b/>
            <sz val="9"/>
            <color indexed="81"/>
            <rFont val="Tahoma"/>
            <family val="2"/>
            <charset val="186"/>
          </rPr>
          <t>Administrator:</t>
        </r>
        <r>
          <rPr>
            <sz val="9"/>
            <color indexed="81"/>
            <rFont val="Tahoma"/>
            <family val="2"/>
            <charset val="186"/>
          </rPr>
          <t xml:space="preserve">
ģimenes asistents?</t>
        </r>
      </text>
    </comment>
    <comment ref="E27" authorId="0">
      <text>
        <r>
          <rPr>
            <b/>
            <sz val="9"/>
            <color indexed="81"/>
            <rFont val="Tahoma"/>
            <family val="2"/>
            <charset val="186"/>
          </rPr>
          <t>User:</t>
        </r>
        <r>
          <rPr>
            <sz val="9"/>
            <color indexed="81"/>
            <rFont val="Tahoma"/>
            <family val="2"/>
            <charset val="186"/>
          </rPr>
          <t xml:space="preserve">
Pašvaldības teriotorijā nav BSAC </t>
        </r>
      </text>
    </comment>
    <comment ref="I27" authorId="2">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text>
        <r>
          <rPr>
            <b/>
            <sz val="9"/>
            <color indexed="81"/>
            <rFont val="Tahoma"/>
            <family val="2"/>
            <charset val="186"/>
          </rPr>
          <t>User:</t>
        </r>
        <r>
          <rPr>
            <sz val="9"/>
            <color indexed="81"/>
            <rFont val="Tahoma"/>
            <family val="2"/>
            <charset val="186"/>
          </rPr>
          <t xml:space="preserve">
    nodrošinās
DAC ar apr -10 p, 
DAC bez apr -30 p, 
sDarbn -30 p
    pirks 
12 personām
gr. Dz., spec. konsult., apr. mājās, atb. gr un gr.nod. </t>
        </r>
      </text>
    </comment>
    <comment ref="I28" authorId="2">
      <text>
        <r>
          <rPr>
            <b/>
            <sz val="9"/>
            <color indexed="81"/>
            <rFont val="Tahoma"/>
            <family val="2"/>
            <charset val="186"/>
          </rPr>
          <t>Administrator:</t>
        </r>
        <r>
          <rPr>
            <sz val="9"/>
            <color indexed="81"/>
            <rFont val="Tahoma"/>
            <family val="2"/>
            <charset val="186"/>
          </rPr>
          <t xml:space="preserve">
tai skaitā 12 pers aprūpe mājās </t>
        </r>
      </text>
    </comment>
    <comment ref="P28"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text>
        <r>
          <rPr>
            <b/>
            <sz val="9"/>
            <color indexed="81"/>
            <rFont val="Tahoma"/>
            <family val="2"/>
            <charset val="186"/>
          </rPr>
          <t>User:</t>
        </r>
        <r>
          <rPr>
            <sz val="9"/>
            <color indexed="81"/>
            <rFont val="Tahoma"/>
            <family val="2"/>
            <charset val="186"/>
          </rPr>
          <t xml:space="preserve">
Pēc reģistra patversme </t>
        </r>
      </text>
    </comment>
    <comment ref="E33" authorId="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text>
        <r>
          <rPr>
            <b/>
            <sz val="9"/>
            <color indexed="81"/>
            <rFont val="Tahoma"/>
            <family val="2"/>
            <charset val="186"/>
          </rPr>
          <t>User:</t>
        </r>
        <r>
          <rPr>
            <sz val="9"/>
            <color indexed="81"/>
            <rFont val="Tahoma"/>
            <family val="2"/>
            <charset val="186"/>
          </rPr>
          <t xml:space="preserve">
3 b - apr pakalp
16 b - soc reh.
8 b -  atelp br</t>
        </r>
      </text>
    </comment>
    <comment ref="P3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r>
          <rPr>
            <sz val="12"/>
            <color indexed="81"/>
            <rFont val="Tahoma"/>
            <family val="2"/>
          </rPr>
          <t>tel.saruna 23.08.2018. -</t>
        </r>
        <r>
          <rPr>
            <b/>
            <sz val="12"/>
            <color indexed="81"/>
            <rFont val="Tahoma"/>
            <family val="2"/>
          </rPr>
          <t xml:space="preserve"> plānots, ka vienā spārnā būs DAC pers ar GRT un nodalītās telpās </t>
        </r>
        <r>
          <rPr>
            <b/>
            <u/>
            <sz val="12"/>
            <color indexed="81"/>
            <rFont val="Tahoma"/>
            <family val="2"/>
          </rPr>
          <t>dac b ar FT</t>
        </r>
        <r>
          <rPr>
            <b/>
            <sz val="12"/>
            <color indexed="81"/>
            <rFont val="Tahoma"/>
            <family val="2"/>
          </rPr>
          <t xml:space="preserve"> </t>
        </r>
        <r>
          <rPr>
            <b/>
            <u/>
            <sz val="12"/>
            <color indexed="81"/>
            <rFont val="Tahoma"/>
            <family val="2"/>
          </rPr>
          <t>un otrā spārnā SRC</t>
        </r>
        <r>
          <rPr>
            <b/>
            <sz val="12"/>
            <color indexed="81"/>
            <rFont val="Tahoma"/>
            <family val="2"/>
          </rPr>
          <t xml:space="preserve"> - 2 telpām speciālistiem 1.stāvā un 2-2.stāvā. 
Kopā SRC - 4 telpas.</t>
        </r>
      </text>
    </comment>
    <comment ref="Q3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text>
        <r>
          <rPr>
            <b/>
            <sz val="9"/>
            <color indexed="81"/>
            <rFont val="Tahoma"/>
            <family val="2"/>
            <charset val="186"/>
          </rPr>
          <t>User:</t>
        </r>
        <r>
          <rPr>
            <sz val="9"/>
            <color indexed="81"/>
            <rFont val="Tahoma"/>
            <family val="2"/>
            <charset val="186"/>
          </rPr>
          <t xml:space="preserve">
Pašvaldības teriotorijā nav BSAC </t>
        </r>
      </text>
    </comment>
    <comment ref="F36" authorId="2">
      <text>
        <r>
          <rPr>
            <b/>
            <sz val="9"/>
            <color indexed="81"/>
            <rFont val="Tahoma"/>
            <family val="2"/>
            <charset val="186"/>
          </rPr>
          <t>Administrator:</t>
        </r>
        <r>
          <rPr>
            <sz val="9"/>
            <color indexed="81"/>
            <rFont val="Tahoma"/>
            <family val="2"/>
            <charset val="186"/>
          </rPr>
          <t xml:space="preserve">
fil.Liepāja -1</t>
        </r>
      </text>
    </comment>
    <comment ref="I36" authorId="2">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2">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text>
        <r>
          <rPr>
            <b/>
            <sz val="9"/>
            <color indexed="81"/>
            <rFont val="Tahoma"/>
            <family val="2"/>
            <charset val="186"/>
          </rPr>
          <t>User:</t>
        </r>
        <r>
          <rPr>
            <sz val="9"/>
            <color indexed="81"/>
            <rFont val="Tahoma"/>
            <family val="2"/>
            <charset val="186"/>
          </rPr>
          <t xml:space="preserve">
50+16 no VSAC</t>
        </r>
      </text>
    </comment>
    <comment ref="N37" authorId="0">
      <text>
        <r>
          <rPr>
            <b/>
            <sz val="9"/>
            <color indexed="81"/>
            <rFont val="Tahoma"/>
            <family val="2"/>
            <charset val="186"/>
          </rPr>
          <t>User:</t>
        </r>
        <r>
          <rPr>
            <sz val="9"/>
            <color indexed="81"/>
            <rFont val="Tahoma"/>
            <family val="2"/>
            <charset val="186"/>
          </rPr>
          <t xml:space="preserve">
16 gr dz ar apr un sDarbn ~20</t>
        </r>
      </text>
    </comment>
    <comment ref="P38" authorId="0">
      <text>
        <r>
          <rPr>
            <b/>
            <sz val="9"/>
            <color indexed="81"/>
            <rFont val="Tahoma"/>
            <family val="2"/>
            <charset val="186"/>
          </rPr>
          <t>User:</t>
        </r>
        <r>
          <rPr>
            <sz val="9"/>
            <color indexed="81"/>
            <rFont val="Tahoma"/>
            <family val="2"/>
            <charset val="186"/>
          </rPr>
          <t xml:space="preserve">
bija n/a, bet jābūt ciparam 18</t>
        </r>
      </text>
    </comment>
    <comment ref="I41" authorId="2">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2">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2">
      <text>
        <r>
          <rPr>
            <b/>
            <sz val="9"/>
            <color indexed="81"/>
            <rFont val="Tahoma"/>
            <family val="2"/>
            <charset val="186"/>
          </rPr>
          <t>Administrator:</t>
        </r>
        <r>
          <rPr>
            <sz val="9"/>
            <color indexed="81"/>
            <rFont val="Tahoma"/>
            <family val="2"/>
            <charset val="186"/>
          </rPr>
          <t xml:space="preserve">
BSAC Liepāja - 27;
fil.Liepāja - 47</t>
        </r>
      </text>
    </comment>
    <comment ref="I49" authorId="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text>
        <r>
          <rPr>
            <b/>
            <sz val="9"/>
            <color indexed="81"/>
            <rFont val="Tahoma"/>
            <family val="2"/>
            <charset val="186"/>
          </rPr>
          <t>User:</t>
        </r>
        <r>
          <rPr>
            <sz val="9"/>
            <color indexed="81"/>
            <rFont val="Tahoma"/>
            <family val="2"/>
            <charset val="186"/>
          </rPr>
          <t xml:space="preserve">
no DI plāna </t>
        </r>
      </text>
    </comment>
    <comment ref="M49" authorId="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U50" authorId="0">
      <text>
        <r>
          <rPr>
            <b/>
            <sz val="9"/>
            <color indexed="81"/>
            <rFont val="Tahoma"/>
            <family val="2"/>
            <charset val="186"/>
          </rPr>
          <t>User:</t>
        </r>
        <r>
          <rPr>
            <sz val="9"/>
            <color indexed="81"/>
            <rFont val="Tahoma"/>
            <family val="2"/>
            <charset val="186"/>
          </rPr>
          <t xml:space="preserve">
Par telpām Reiņa meža ielā 12. - Tā ir dzīvojamā ēka, kurai 1 stāvā ir veterinārā klīnika, 2 stāvā plānota jauniešu māja, un 3 stāvā ir 2 dzīvokļi.</t>
        </r>
      </text>
    </comment>
    <comment ref="D51"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2" authorId="0">
      <text>
        <r>
          <rPr>
            <b/>
            <sz val="9"/>
            <color indexed="81"/>
            <rFont val="Tahoma"/>
            <family val="2"/>
            <charset val="186"/>
          </rPr>
          <t>User:</t>
        </r>
        <r>
          <rPr>
            <sz val="9"/>
            <color indexed="81"/>
            <rFont val="Tahoma"/>
            <family val="2"/>
            <charset val="186"/>
          </rPr>
          <t xml:space="preserve">
pašvaldības teriotorijā nav SAC</t>
        </r>
      </text>
    </comment>
    <comment ref="D53"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3" authorId="0">
      <text>
        <r>
          <rPr>
            <b/>
            <sz val="9"/>
            <color indexed="81"/>
            <rFont val="Tahoma"/>
            <family val="2"/>
            <charset val="186"/>
          </rPr>
          <t>User:</t>
        </r>
        <r>
          <rPr>
            <sz val="9"/>
            <color indexed="81"/>
            <rFont val="Tahoma"/>
            <family val="2"/>
            <charset val="186"/>
          </rPr>
          <t xml:space="preserve">
2 b - apr pakalp
2 b soc.reh
2 b - atelp br</t>
        </r>
      </text>
    </comment>
    <comment ref="E54" authorId="0">
      <text>
        <r>
          <rPr>
            <b/>
            <sz val="9"/>
            <color indexed="81"/>
            <rFont val="Tahoma"/>
            <family val="2"/>
            <charset val="186"/>
          </rPr>
          <t>User:</t>
        </r>
        <r>
          <rPr>
            <sz val="9"/>
            <color indexed="81"/>
            <rFont val="Tahoma"/>
            <family val="2"/>
            <charset val="186"/>
          </rPr>
          <t xml:space="preserve">
Pašvaldības teriotorijā nav BSAC </t>
        </r>
      </text>
    </comment>
    <comment ref="I54" authorId="2">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6" authorId="0">
      <text>
        <r>
          <rPr>
            <b/>
            <sz val="9"/>
            <color indexed="81"/>
            <rFont val="Tahoma"/>
            <family val="2"/>
            <charset val="186"/>
          </rPr>
          <t>User:</t>
        </r>
        <r>
          <rPr>
            <sz val="9"/>
            <color indexed="81"/>
            <rFont val="Tahoma"/>
            <family val="2"/>
            <charset val="186"/>
          </rPr>
          <t xml:space="preserve">
pašvaldības teriotorijā nav SAC</t>
        </r>
      </text>
    </comment>
    <comment ref="E58" authorId="0">
      <text>
        <r>
          <rPr>
            <b/>
            <sz val="9"/>
            <color indexed="81"/>
            <rFont val="Tahoma"/>
            <family val="2"/>
            <charset val="186"/>
          </rPr>
          <t>User:</t>
        </r>
        <r>
          <rPr>
            <sz val="9"/>
            <color indexed="81"/>
            <rFont val="Tahoma"/>
            <family val="2"/>
            <charset val="186"/>
          </rPr>
          <t xml:space="preserve">
Pašvaldības teriotorijā nav BSAC </t>
        </r>
      </text>
    </comment>
    <comment ref="I58" authorId="2">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1" authorId="0">
      <text>
        <r>
          <rPr>
            <b/>
            <sz val="9"/>
            <color indexed="81"/>
            <rFont val="Tahoma"/>
            <family val="2"/>
            <charset val="186"/>
          </rPr>
          <t>User:</t>
        </r>
        <r>
          <rPr>
            <sz val="9"/>
            <color indexed="81"/>
            <rFont val="Tahoma"/>
            <family val="2"/>
            <charset val="186"/>
          </rPr>
          <t xml:space="preserve">
Nodibinājums „Fonds „Cilvēks cilvēkam””</t>
        </r>
      </text>
    </comment>
    <comment ref="H62" authorId="0">
      <text>
        <r>
          <rPr>
            <b/>
            <sz val="9"/>
            <color indexed="81"/>
            <rFont val="Tahoma"/>
            <family val="2"/>
            <charset val="186"/>
          </rPr>
          <t>User:</t>
        </r>
        <r>
          <rPr>
            <sz val="9"/>
            <color indexed="81"/>
            <rFont val="Tahoma"/>
            <family val="2"/>
            <charset val="186"/>
          </rPr>
          <t xml:space="preserve">
iespējams soc.reh. pakalp</t>
        </r>
      </text>
    </comment>
    <comment ref="E63" authorId="0">
      <text>
        <r>
          <rPr>
            <b/>
            <sz val="9"/>
            <color indexed="81"/>
            <rFont val="Tahoma"/>
            <family val="2"/>
            <charset val="186"/>
          </rPr>
          <t>User:</t>
        </r>
        <r>
          <rPr>
            <sz val="9"/>
            <color indexed="81"/>
            <rFont val="Tahoma"/>
            <family val="2"/>
            <charset val="186"/>
          </rPr>
          <t xml:space="preserve">
Pašvaldības teriotorijā nav BSAC </t>
        </r>
      </text>
    </comment>
    <comment ref="I63" authorId="2">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4" authorId="0">
      <text>
        <r>
          <rPr>
            <b/>
            <sz val="9"/>
            <color indexed="81"/>
            <rFont val="Tahoma"/>
            <family val="2"/>
            <charset val="186"/>
          </rPr>
          <t>User:</t>
        </r>
        <r>
          <rPr>
            <sz val="9"/>
            <color indexed="81"/>
            <rFont val="Tahoma"/>
            <family val="2"/>
            <charset val="186"/>
          </rPr>
          <t xml:space="preserve">
e-p 27.03.2018, ka būs 12 (nevis 15) papildus vērtējamie</t>
        </r>
      </text>
    </comment>
    <comment ref="H64" authorId="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65"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5"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66" authorId="2">
      <text>
        <r>
          <rPr>
            <b/>
            <sz val="9"/>
            <color indexed="81"/>
            <rFont val="Tahoma"/>
            <family val="2"/>
            <charset val="186"/>
          </rPr>
          <t>Administrator:</t>
        </r>
        <r>
          <rPr>
            <sz val="9"/>
            <color indexed="81"/>
            <rFont val="Tahoma"/>
            <family val="2"/>
            <charset val="186"/>
          </rPr>
          <t xml:space="preserve">
Nav pielikumā, tikko reģistrēts</t>
        </r>
      </text>
    </comment>
    <comment ref="E67" authorId="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7" authorId="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8" authorId="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8" authorId="0">
      <text>
        <r>
          <rPr>
            <b/>
            <sz val="9"/>
            <color indexed="81"/>
            <rFont val="Tahoma"/>
            <family val="2"/>
            <charset val="186"/>
          </rPr>
          <t>User:</t>
        </r>
        <r>
          <rPr>
            <sz val="9"/>
            <color indexed="81"/>
            <rFont val="Tahoma"/>
            <family val="2"/>
            <charset val="186"/>
          </rPr>
          <t xml:space="preserve">
2 b - apr pakalp
2 b - atelp br pakalp 
11 b - soc.reh.pakalp</t>
        </r>
      </text>
    </comment>
    <comment ref="E69" authorId="0">
      <text>
        <r>
          <rPr>
            <b/>
            <sz val="9"/>
            <color indexed="81"/>
            <rFont val="Tahoma"/>
            <family val="2"/>
            <charset val="186"/>
          </rPr>
          <t>User:</t>
        </r>
        <r>
          <rPr>
            <sz val="9"/>
            <color indexed="81"/>
            <rFont val="Tahoma"/>
            <family val="2"/>
            <charset val="186"/>
          </rPr>
          <t xml:space="preserve">
Pašvaldības teriotorijā nav BSAC </t>
        </r>
      </text>
    </comment>
    <comment ref="F69" authorId="2">
      <text>
        <r>
          <rPr>
            <b/>
            <sz val="9"/>
            <color indexed="81"/>
            <rFont val="Tahoma"/>
            <family val="2"/>
            <charset val="186"/>
          </rPr>
          <t>Administrator:</t>
        </r>
        <r>
          <rPr>
            <sz val="9"/>
            <color indexed="81"/>
            <rFont val="Tahoma"/>
            <family val="2"/>
            <charset val="186"/>
          </rPr>
          <t xml:space="preserve">
fil.Liepāja -1</t>
        </r>
      </text>
    </comment>
    <comment ref="I69" authorId="2">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70"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70" authorId="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70" authorId="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70" authorId="0">
      <text>
        <r>
          <rPr>
            <b/>
            <sz val="9"/>
            <color indexed="81"/>
            <rFont val="Tahoma"/>
            <family val="2"/>
            <charset val="186"/>
          </rPr>
          <t>User:</t>
        </r>
        <r>
          <rPr>
            <sz val="9"/>
            <color indexed="81"/>
            <rFont val="Tahoma"/>
            <family val="2"/>
            <charset val="186"/>
          </rPr>
          <t xml:space="preserve">
grupu dzīv, DAC un spec darbn (14+16+8)</t>
        </r>
      </text>
    </comment>
    <comment ref="I71" authorId="2">
      <text>
        <r>
          <rPr>
            <b/>
            <sz val="9"/>
            <color indexed="81"/>
            <rFont val="Tahoma"/>
            <family val="2"/>
            <charset val="186"/>
          </rPr>
          <t>Administrator:</t>
        </r>
        <r>
          <rPr>
            <sz val="9"/>
            <color indexed="81"/>
            <rFont val="Tahoma"/>
            <family val="2"/>
            <charset val="186"/>
          </rPr>
          <t xml:space="preserve">
Pielikumā ir, reģistrā nav</t>
        </r>
      </text>
    </comment>
    <comment ref="E72" authorId="0">
      <text>
        <r>
          <rPr>
            <b/>
            <sz val="9"/>
            <color indexed="81"/>
            <rFont val="Tahoma"/>
            <family val="2"/>
            <charset val="186"/>
          </rPr>
          <t>User:</t>
        </r>
        <r>
          <rPr>
            <sz val="9"/>
            <color indexed="81"/>
            <rFont val="Tahoma"/>
            <family val="2"/>
            <charset val="186"/>
          </rPr>
          <t xml:space="preserve">
pašvaldības teriotorijā nav SAC</t>
        </r>
      </text>
    </comment>
    <comment ref="F72" authorId="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3"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3" authorId="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4" authorId="0">
      <text>
        <r>
          <rPr>
            <b/>
            <sz val="9"/>
            <color indexed="81"/>
            <rFont val="Tahoma"/>
            <family val="2"/>
            <charset val="186"/>
          </rPr>
          <t>User:</t>
        </r>
        <r>
          <rPr>
            <sz val="9"/>
            <color indexed="81"/>
            <rFont val="Tahoma"/>
            <family val="2"/>
            <charset val="186"/>
          </rPr>
          <t xml:space="preserve">
Pašvaldības teriotorijā nav BSAC </t>
        </r>
      </text>
    </comment>
    <comment ref="I74" authorId="2">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4" authorId="0">
      <text>
        <r>
          <rPr>
            <b/>
            <sz val="9"/>
            <color indexed="81"/>
            <rFont val="Tahoma"/>
            <family val="2"/>
            <charset val="186"/>
          </rPr>
          <t>User:</t>
        </r>
        <r>
          <rPr>
            <sz val="9"/>
            <color indexed="81"/>
            <rFont val="Tahoma"/>
            <family val="2"/>
            <charset val="186"/>
          </rPr>
          <t xml:space="preserve">
1 bērns saaņem pakalpojumu BSAC</t>
        </r>
      </text>
    </comment>
    <comment ref="H75" authorId="0">
      <text>
        <r>
          <rPr>
            <b/>
            <sz val="9"/>
            <color indexed="81"/>
            <rFont val="Tahoma"/>
            <family val="2"/>
            <charset val="186"/>
          </rPr>
          <t>User:</t>
        </r>
        <r>
          <rPr>
            <sz val="9"/>
            <color indexed="81"/>
            <rFont val="Tahoma"/>
            <family val="2"/>
            <charset val="186"/>
          </rPr>
          <t xml:space="preserve">
nodrošinās
gr.nod/konsult - 7,  
apr mājās - 2, 
gr dz - 11, 
spec. darbn.-5
pirks
indiv kons psih.- 5 p</t>
        </r>
      </text>
    </comment>
    <comment ref="AE75" authorId="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6" authorId="0">
      <text>
        <r>
          <rPr>
            <b/>
            <sz val="9"/>
            <color indexed="81"/>
            <rFont val="Tahoma"/>
            <family val="2"/>
            <charset val="186"/>
          </rPr>
          <t>User:</t>
        </r>
        <r>
          <rPr>
            <sz val="9"/>
            <color indexed="81"/>
            <rFont val="Tahoma"/>
            <family val="2"/>
            <charset val="186"/>
          </rPr>
          <t xml:space="preserve">
pašvaldības teriotorijā nav SAC</t>
        </r>
      </text>
    </comment>
    <comment ref="E78" authorId="0">
      <text>
        <r>
          <rPr>
            <b/>
            <sz val="9"/>
            <color indexed="81"/>
            <rFont val="Tahoma"/>
            <family val="2"/>
            <charset val="186"/>
          </rPr>
          <t>User:</t>
        </r>
        <r>
          <rPr>
            <sz val="9"/>
            <color indexed="81"/>
            <rFont val="Tahoma"/>
            <family val="2"/>
            <charset val="186"/>
          </rPr>
          <t xml:space="preserve">
Pašvaldības teriotorijā nav BSAC </t>
        </r>
      </text>
    </comment>
    <comment ref="F78" authorId="2">
      <text>
        <r>
          <rPr>
            <b/>
            <sz val="9"/>
            <color indexed="81"/>
            <rFont val="Tahoma"/>
            <family val="2"/>
            <charset val="186"/>
          </rPr>
          <t>Administrator:</t>
        </r>
        <r>
          <rPr>
            <sz val="9"/>
            <color indexed="81"/>
            <rFont val="Tahoma"/>
            <family val="2"/>
            <charset val="186"/>
          </rPr>
          <t xml:space="preserve">
fil.Liepāja -1</t>
        </r>
      </text>
    </comment>
    <comment ref="I78" authorId="2">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79" authorId="2">
      <text>
        <r>
          <rPr>
            <b/>
            <sz val="9"/>
            <color indexed="81"/>
            <rFont val="Tahoma"/>
            <family val="2"/>
            <charset val="186"/>
          </rPr>
          <t>Administrator:</t>
        </r>
        <r>
          <rPr>
            <sz val="9"/>
            <color indexed="81"/>
            <rFont val="Tahoma"/>
            <family val="2"/>
            <charset val="186"/>
          </rPr>
          <t xml:space="preserve">
???
28.03.2018 - 13 p ar GRT</t>
        </r>
      </text>
    </comment>
    <comment ref="H79" authorId="0">
      <text>
        <r>
          <rPr>
            <b/>
            <sz val="9"/>
            <color indexed="81"/>
            <rFont val="Tahoma"/>
            <family val="2"/>
            <charset val="186"/>
          </rPr>
          <t>User:</t>
        </r>
        <r>
          <rPr>
            <sz val="9"/>
            <color indexed="81"/>
            <rFont val="Tahoma"/>
            <family val="2"/>
            <charset val="186"/>
          </rPr>
          <t xml:space="preserve">
nodrošnās 
GrDz ar apr-16, 
GrDz bez apr-8 (4+4), 
sDarbn-13, 
indiv konsult-20, 
atb.gr un grupu nod-20
no VSAC 5 pers</t>
        </r>
      </text>
    </comment>
    <comment ref="I79" authorId="2">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79" authorId="0">
      <text>
        <r>
          <rPr>
            <b/>
            <sz val="9"/>
            <color indexed="81"/>
            <rFont val="Tahoma"/>
            <family val="2"/>
            <charset val="186"/>
          </rPr>
          <t>User:</t>
        </r>
        <r>
          <rPr>
            <sz val="9"/>
            <color indexed="81"/>
            <rFont val="Tahoma"/>
            <family val="2"/>
            <charset val="186"/>
          </rPr>
          <t xml:space="preserve">
varētu palikt šāds</t>
        </r>
      </text>
    </comment>
    <comment ref="J80"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0" authorId="0">
      <text>
        <r>
          <rPr>
            <b/>
            <sz val="9"/>
            <color indexed="81"/>
            <rFont val="Tahoma"/>
            <family val="2"/>
            <charset val="186"/>
          </rPr>
          <t>User:</t>
        </r>
        <r>
          <rPr>
            <sz val="9"/>
            <color indexed="81"/>
            <rFont val="Tahoma"/>
            <family val="2"/>
            <charset val="186"/>
          </rPr>
          <t xml:space="preserve">
512, GRT - 25 un b ar FT-30</t>
        </r>
      </text>
    </comment>
    <comment ref="J81" authorId="0">
      <text>
        <r>
          <rPr>
            <b/>
            <sz val="9"/>
            <color indexed="81"/>
            <rFont val="Tahoma"/>
            <family val="2"/>
            <charset val="186"/>
          </rPr>
          <t>User:</t>
        </r>
        <r>
          <rPr>
            <sz val="9"/>
            <color indexed="81"/>
            <rFont val="Tahoma"/>
            <family val="2"/>
            <charset val="186"/>
          </rPr>
          <t xml:space="preserve">
max 
mainās
vidēji nāk līdz 30 katru dienu</t>
        </r>
      </text>
    </comment>
    <comment ref="J82"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2" authorId="0">
      <text>
        <r>
          <rPr>
            <b/>
            <sz val="9"/>
            <color indexed="81"/>
            <rFont val="Tahoma"/>
            <family val="2"/>
            <charset val="186"/>
          </rPr>
          <t>User:</t>
        </r>
        <r>
          <rPr>
            <sz val="9"/>
            <color indexed="81"/>
            <rFont val="Tahoma"/>
            <family val="2"/>
            <charset val="186"/>
          </rPr>
          <t xml:space="preserve">
kopā 43, GRT-3 un b ar FT-1</t>
        </r>
      </text>
    </comment>
    <comment ref="J83"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text>
        <r>
          <rPr>
            <b/>
            <sz val="9"/>
            <color indexed="81"/>
            <rFont val="Tahoma"/>
            <family val="2"/>
            <charset val="186"/>
          </rPr>
          <t>User:</t>
        </r>
        <r>
          <rPr>
            <sz val="9"/>
            <color indexed="81"/>
            <rFont val="Tahoma"/>
            <family val="2"/>
            <charset val="186"/>
          </rPr>
          <t xml:space="preserve">
kopā 355, GRT un b ar FT nav</t>
        </r>
      </text>
    </comment>
    <comment ref="J84"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text>
        <r>
          <rPr>
            <b/>
            <sz val="9"/>
            <color indexed="81"/>
            <rFont val="Tahoma"/>
            <family val="2"/>
            <charset val="186"/>
          </rPr>
          <t>User:</t>
        </r>
        <r>
          <rPr>
            <sz val="9"/>
            <color indexed="81"/>
            <rFont val="Tahoma"/>
            <family val="2"/>
            <charset val="186"/>
          </rPr>
          <t xml:space="preserve">
kopā 107, GRT un b ar FT nav</t>
        </r>
      </text>
    </comment>
    <comment ref="K85" authorId="0">
      <text>
        <r>
          <rPr>
            <b/>
            <sz val="9"/>
            <color indexed="81"/>
            <rFont val="Tahoma"/>
            <family val="2"/>
            <charset val="186"/>
          </rPr>
          <t>User:</t>
        </r>
        <r>
          <rPr>
            <sz val="9"/>
            <color indexed="81"/>
            <rFont val="Tahoma"/>
            <family val="2"/>
            <charset val="186"/>
          </rPr>
          <t xml:space="preserve">
apr mājās, kopā ~37
nav neviens no mērķa grupas</t>
        </r>
      </text>
    </comment>
    <comment ref="J86"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6" authorId="0">
      <text>
        <r>
          <rPr>
            <b/>
            <sz val="9"/>
            <color indexed="81"/>
            <rFont val="Tahoma"/>
            <family val="2"/>
            <charset val="186"/>
          </rPr>
          <t>User:</t>
        </r>
        <r>
          <rPr>
            <sz val="9"/>
            <color indexed="81"/>
            <rFont val="Tahoma"/>
            <family val="2"/>
            <charset val="186"/>
          </rPr>
          <t xml:space="preserve">
kopā 240, GRT-9 , b ar FT 1</t>
        </r>
      </text>
    </comment>
    <comment ref="J87"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text>
        <r>
          <rPr>
            <b/>
            <sz val="9"/>
            <color indexed="81"/>
            <rFont val="Tahoma"/>
            <family val="2"/>
            <charset val="186"/>
          </rPr>
          <t>User:</t>
        </r>
        <r>
          <rPr>
            <sz val="9"/>
            <color indexed="81"/>
            <rFont val="Tahoma"/>
            <family val="2"/>
            <charset val="186"/>
          </rPr>
          <t xml:space="preserve">
254, GRT -3 un FT -0</t>
        </r>
      </text>
    </comment>
    <comment ref="J88"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text>
        <r>
          <rPr>
            <b/>
            <sz val="9"/>
            <color indexed="81"/>
            <rFont val="Tahoma"/>
            <family val="2"/>
            <charset val="186"/>
          </rPr>
          <t>User:</t>
        </r>
        <r>
          <rPr>
            <sz val="9"/>
            <color indexed="81"/>
            <rFont val="Tahoma"/>
            <family val="2"/>
            <charset val="186"/>
          </rPr>
          <t xml:space="preserve">
kopā 65 un GRT nav un b ar FT-1</t>
        </r>
      </text>
    </comment>
    <comment ref="J89"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0"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text>
        <r>
          <rPr>
            <b/>
            <sz val="9"/>
            <color indexed="81"/>
            <rFont val="Tahoma"/>
            <family val="2"/>
            <charset val="186"/>
          </rPr>
          <t>User:</t>
        </r>
        <r>
          <rPr>
            <sz val="9"/>
            <color indexed="81"/>
            <rFont val="Tahoma"/>
            <family val="2"/>
            <charset val="186"/>
          </rPr>
          <t xml:space="preserve">
kopā70, GRT - 1 un b ar FT 1</t>
        </r>
      </text>
    </comment>
    <comment ref="J91"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text>
        <r>
          <rPr>
            <b/>
            <sz val="9"/>
            <color indexed="81"/>
            <rFont val="Tahoma"/>
            <family val="2"/>
            <charset val="186"/>
          </rPr>
          <t>User:</t>
        </r>
        <r>
          <rPr>
            <sz val="9"/>
            <color indexed="81"/>
            <rFont val="Tahoma"/>
            <family val="2"/>
            <charset val="186"/>
          </rPr>
          <t xml:space="preserve">
kopā 53, nav GRT un nav b ar FT</t>
        </r>
      </text>
    </comment>
    <comment ref="J92"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text>
        <r>
          <rPr>
            <b/>
            <sz val="9"/>
            <color indexed="81"/>
            <rFont val="Tahoma"/>
            <family val="2"/>
            <charset val="186"/>
          </rPr>
          <t>User:</t>
        </r>
        <r>
          <rPr>
            <sz val="9"/>
            <color indexed="81"/>
            <rFont val="Tahoma"/>
            <family val="2"/>
            <charset val="186"/>
          </rPr>
          <t xml:space="preserve">
kopā 40, GRT - 1, b ar FT 0</t>
        </r>
      </text>
    </comment>
    <comment ref="E93" authorId="0">
      <text>
        <r>
          <rPr>
            <b/>
            <sz val="9"/>
            <color indexed="81"/>
            <rFont val="Tahoma"/>
            <family val="2"/>
            <charset val="186"/>
          </rPr>
          <t>User:</t>
        </r>
        <r>
          <rPr>
            <sz val="9"/>
            <color indexed="81"/>
            <rFont val="Tahoma"/>
            <family val="2"/>
            <charset val="186"/>
          </rPr>
          <t xml:space="preserve">
Veco ļaužu un invalīdu pansionāts „Ābeles”
</t>
        </r>
      </text>
    </comment>
    <comment ref="F93" authorId="0">
      <text>
        <r>
          <rPr>
            <b/>
            <sz val="9"/>
            <color indexed="81"/>
            <rFont val="Tahoma"/>
            <family val="2"/>
            <charset val="186"/>
          </rPr>
          <t>User:</t>
        </r>
        <r>
          <rPr>
            <sz val="9"/>
            <color indexed="81"/>
            <rFont val="Tahoma"/>
            <family val="2"/>
            <charset val="186"/>
          </rPr>
          <t xml:space="preserve">
pēc pašvaldības piederības no 
ZPR un RPR - 5</t>
        </r>
      </text>
    </comment>
    <comment ref="G94" authorId="0">
      <text>
        <r>
          <rPr>
            <b/>
            <sz val="9"/>
            <color indexed="81"/>
            <rFont val="Tahoma"/>
            <family val="2"/>
            <charset val="186"/>
          </rPr>
          <t>User:</t>
        </r>
        <r>
          <rPr>
            <sz val="9"/>
            <color indexed="81"/>
            <rFont val="Tahoma"/>
            <family val="2"/>
            <charset val="186"/>
          </rPr>
          <t xml:space="preserve">
???
Ina 28.03.2018 - ka 7 b</t>
        </r>
      </text>
    </comment>
    <comment ref="H94" authorId="0">
      <text>
        <r>
          <rPr>
            <b/>
            <sz val="9"/>
            <color indexed="81"/>
            <rFont val="Tahoma"/>
            <family val="2"/>
            <charset val="186"/>
          </rPr>
          <t>User:</t>
        </r>
        <r>
          <rPr>
            <sz val="9"/>
            <color indexed="81"/>
            <rFont val="Tahoma"/>
            <family val="2"/>
            <charset val="186"/>
          </rPr>
          <t xml:space="preserve">
2 b - apr pakalp
33 b - soc.reh pakalp+7</t>
        </r>
      </text>
    </comment>
    <comment ref="L94" authorId="0">
      <text>
        <r>
          <rPr>
            <b/>
            <sz val="9"/>
            <color indexed="81"/>
            <rFont val="Tahoma"/>
            <family val="2"/>
            <charset val="186"/>
          </rPr>
          <t>User:</t>
        </r>
        <r>
          <rPr>
            <sz val="9"/>
            <color indexed="81"/>
            <rFont val="Tahoma"/>
            <family val="2"/>
            <charset val="186"/>
          </rPr>
          <t xml:space="preserve">
visiem izvērtētajiem</t>
        </r>
      </text>
    </comment>
    <comment ref="P94" authorId="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vienu stāva remonta ietvaros vismaz 7 telpas būs SRC vajadzībām</t>
        </r>
      </text>
    </comment>
    <comment ref="Q9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5"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5" authorId="0">
      <text>
        <r>
          <rPr>
            <b/>
            <sz val="9"/>
            <color indexed="81"/>
            <rFont val="Tahoma"/>
            <family val="2"/>
            <charset val="186"/>
          </rPr>
          <t>User:</t>
        </r>
        <r>
          <rPr>
            <sz val="9"/>
            <color indexed="81"/>
            <rFont val="Tahoma"/>
            <family val="2"/>
            <charset val="186"/>
          </rPr>
          <t xml:space="preserve">
kopā 107, GRT un b ar FT nav</t>
        </r>
      </text>
    </comment>
    <comment ref="J96"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text>
        <r>
          <rPr>
            <b/>
            <sz val="9"/>
            <color indexed="81"/>
            <rFont val="Tahoma"/>
            <family val="2"/>
            <charset val="186"/>
          </rPr>
          <t>User:</t>
        </r>
        <r>
          <rPr>
            <sz val="9"/>
            <color indexed="81"/>
            <rFont val="Tahoma"/>
            <family val="2"/>
            <charset val="186"/>
          </rPr>
          <t xml:space="preserve">
kopā 240, GRT-9 , b ar FT 1</t>
        </r>
      </text>
    </comment>
    <comment ref="J97"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text>
        <r>
          <rPr>
            <b/>
            <sz val="9"/>
            <color indexed="81"/>
            <rFont val="Tahoma"/>
            <family val="2"/>
            <charset val="186"/>
          </rPr>
          <t>User:</t>
        </r>
        <r>
          <rPr>
            <sz val="9"/>
            <color indexed="81"/>
            <rFont val="Tahoma"/>
            <family val="2"/>
            <charset val="186"/>
          </rPr>
          <t xml:space="preserve">
254, GRT -3 un FT -0</t>
        </r>
      </text>
    </comment>
    <comment ref="J98"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text>
        <r>
          <rPr>
            <b/>
            <sz val="9"/>
            <color indexed="81"/>
            <rFont val="Tahoma"/>
            <family val="2"/>
            <charset val="186"/>
          </rPr>
          <t>User:</t>
        </r>
        <r>
          <rPr>
            <sz val="9"/>
            <color indexed="81"/>
            <rFont val="Tahoma"/>
            <family val="2"/>
            <charset val="186"/>
          </rPr>
          <t xml:space="preserve">
kopā 65 un GRT nav un b ar FT-1</t>
        </r>
      </text>
    </comment>
    <comment ref="J99"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0"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text>
        <r>
          <rPr>
            <b/>
            <sz val="9"/>
            <color indexed="81"/>
            <rFont val="Tahoma"/>
            <family val="2"/>
            <charset val="186"/>
          </rPr>
          <t>User:</t>
        </r>
        <r>
          <rPr>
            <sz val="9"/>
            <color indexed="81"/>
            <rFont val="Tahoma"/>
            <family val="2"/>
            <charset val="186"/>
          </rPr>
          <t xml:space="preserve">
kopā70, GRT - 1 un b ar FT 1</t>
        </r>
      </text>
    </comment>
    <comment ref="J101"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text>
        <r>
          <rPr>
            <b/>
            <sz val="9"/>
            <color indexed="81"/>
            <rFont val="Tahoma"/>
            <family val="2"/>
            <charset val="186"/>
          </rPr>
          <t>User:</t>
        </r>
        <r>
          <rPr>
            <sz val="9"/>
            <color indexed="81"/>
            <rFont val="Tahoma"/>
            <family val="2"/>
            <charset val="186"/>
          </rPr>
          <t xml:space="preserve">
kopā 53, nav GRT un nav b ar FT</t>
        </r>
      </text>
    </comment>
    <comment ref="J102"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text>
        <r>
          <rPr>
            <b/>
            <sz val="9"/>
            <color indexed="81"/>
            <rFont val="Tahoma"/>
            <family val="2"/>
            <charset val="186"/>
          </rPr>
          <t>User:</t>
        </r>
        <r>
          <rPr>
            <sz val="9"/>
            <color indexed="81"/>
            <rFont val="Tahoma"/>
            <family val="2"/>
            <charset val="186"/>
          </rPr>
          <t xml:space="preserve">
kopā 40, GRT - 1, b ar FT 0</t>
        </r>
      </text>
    </comment>
    <comment ref="J103"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text>
        <r>
          <rPr>
            <b/>
            <sz val="9"/>
            <color indexed="81"/>
            <rFont val="Tahoma"/>
            <family val="2"/>
            <charset val="186"/>
          </rPr>
          <t>User:</t>
        </r>
        <r>
          <rPr>
            <sz val="9"/>
            <color indexed="81"/>
            <rFont val="Tahoma"/>
            <family val="2"/>
            <charset val="186"/>
          </rPr>
          <t xml:space="preserve">
kopā 43, GRT-3 un b ar FT-1</t>
        </r>
      </text>
    </comment>
    <comment ref="E104" authorId="0">
      <text>
        <r>
          <rPr>
            <b/>
            <sz val="9"/>
            <color indexed="81"/>
            <rFont val="Tahoma"/>
            <family val="2"/>
            <charset val="186"/>
          </rPr>
          <t>User:</t>
        </r>
        <r>
          <rPr>
            <sz val="9"/>
            <color indexed="81"/>
            <rFont val="Tahoma"/>
            <family val="2"/>
            <charset val="186"/>
          </rPr>
          <t xml:space="preserve">
Pašvaldības teriotorijā nav BSAC </t>
        </r>
      </text>
    </comment>
    <comment ref="F104" authorId="2">
      <text>
        <r>
          <rPr>
            <b/>
            <sz val="9"/>
            <color indexed="81"/>
            <rFont val="Tahoma"/>
            <family val="2"/>
            <charset val="186"/>
          </rPr>
          <t>Administrator:</t>
        </r>
        <r>
          <rPr>
            <sz val="9"/>
            <color indexed="81"/>
            <rFont val="Tahoma"/>
            <family val="2"/>
            <charset val="186"/>
          </rPr>
          <t xml:space="preserve">
fil.Liepāja - 3</t>
        </r>
      </text>
    </comment>
    <comment ref="L104" authorId="0">
      <text>
        <r>
          <rPr>
            <b/>
            <sz val="9"/>
            <color indexed="81"/>
            <rFont val="Tahoma"/>
            <family val="2"/>
            <charset val="186"/>
          </rPr>
          <t>User:</t>
        </r>
        <r>
          <rPr>
            <sz val="9"/>
            <color indexed="81"/>
            <rFont val="Tahoma"/>
            <family val="2"/>
            <charset val="186"/>
          </rPr>
          <t xml:space="preserve">
bērniem, kas ievietoti BSAC</t>
        </r>
      </text>
    </comment>
    <comment ref="I112" authorId="2">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2" authorId="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2" authorId="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3"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H114" authorId="0">
      <text>
        <r>
          <rPr>
            <b/>
            <sz val="9"/>
            <color indexed="81"/>
            <rFont val="Tahoma"/>
            <family val="2"/>
            <charset val="186"/>
          </rPr>
          <t>User:</t>
        </r>
        <r>
          <rPr>
            <sz val="9"/>
            <color indexed="81"/>
            <rFont val="Tahoma"/>
            <family val="2"/>
            <charset val="186"/>
          </rPr>
          <t xml:space="preserve">
nodrošinās
DAC bez apr - 4 p , 
Gr dzīv ar apr - 2 p 
gr dz bez apr - 4 p (no VSAC 2), 
spec darbn -7 p, 
atb gr un gr. nod - 3 p, 
spec kons. - 10 p) </t>
        </r>
      </text>
    </comment>
    <comment ref="T114" authorId="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E118" authorId="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8" authorId="0">
      <text>
        <r>
          <rPr>
            <b/>
            <sz val="9"/>
            <color indexed="81"/>
            <rFont val="Tahoma"/>
            <family val="2"/>
            <charset val="186"/>
          </rPr>
          <t>User:</t>
        </r>
        <r>
          <rPr>
            <sz val="9"/>
            <color indexed="81"/>
            <rFont val="Tahoma"/>
            <family val="2"/>
            <charset val="186"/>
          </rPr>
          <t xml:space="preserve">
pēc pašvald piederības izvērt fil Iļģi -2 </t>
        </r>
      </text>
    </comment>
    <comment ref="H119" authorId="0">
      <text>
        <r>
          <rPr>
            <b/>
            <sz val="9"/>
            <color indexed="81"/>
            <rFont val="Tahoma"/>
            <family val="2"/>
            <charset val="186"/>
          </rPr>
          <t>User:</t>
        </r>
        <r>
          <rPr>
            <sz val="9"/>
            <color indexed="81"/>
            <rFont val="Tahoma"/>
            <family val="2"/>
            <charset val="186"/>
          </rPr>
          <t xml:space="preserve">
7 b soc reh pakalp</t>
        </r>
      </text>
    </comment>
    <comment ref="E121" authorId="0">
      <text>
        <r>
          <rPr>
            <b/>
            <sz val="9"/>
            <color indexed="81"/>
            <rFont val="Tahoma"/>
            <family val="2"/>
            <charset val="186"/>
          </rPr>
          <t>User:</t>
        </r>
        <r>
          <rPr>
            <sz val="9"/>
            <color indexed="81"/>
            <rFont val="Tahoma"/>
            <family val="2"/>
            <charset val="186"/>
          </rPr>
          <t xml:space="preserve">
Pašvaldības teriotorijā nav BSAC </t>
        </r>
      </text>
    </comment>
    <comment ref="I121" authorId="2">
      <text>
        <r>
          <rPr>
            <b/>
            <sz val="9"/>
            <color indexed="81"/>
            <rFont val="Tahoma"/>
            <family val="2"/>
            <charset val="186"/>
          </rPr>
          <t>Administrator:</t>
        </r>
        <r>
          <rPr>
            <sz val="9"/>
            <color indexed="81"/>
            <rFont val="Tahoma"/>
            <family val="2"/>
            <charset val="186"/>
          </rPr>
          <t xml:space="preserve">
Pēc SD datiem 4 audžuģimenes</t>
        </r>
      </text>
    </comment>
    <comment ref="H122" authorId="0">
      <text>
        <r>
          <rPr>
            <b/>
            <sz val="9"/>
            <color indexed="81"/>
            <rFont val="Tahoma"/>
            <family val="2"/>
            <charset val="186"/>
          </rPr>
          <t>User:</t>
        </r>
        <r>
          <rPr>
            <sz val="9"/>
            <color indexed="81"/>
            <rFont val="Tahoma"/>
            <family val="2"/>
            <charset val="186"/>
          </rPr>
          <t xml:space="preserve">
nodrošinās 
gr.dz bez apr. -8, 
DAC-23, 
spec.darbn-20
pirks 
apr. māj-10 p, 
īsl.apr.-3 p</t>
        </r>
      </text>
    </comment>
    <comment ref="J124" authorId="0">
      <text>
        <r>
          <rPr>
            <b/>
            <sz val="9"/>
            <color indexed="81"/>
            <rFont val="Tahoma"/>
            <family val="2"/>
            <charset val="186"/>
          </rPr>
          <t>User:</t>
        </r>
        <r>
          <rPr>
            <sz val="9"/>
            <color indexed="81"/>
            <rFont val="Tahoma"/>
            <family val="2"/>
            <charset val="186"/>
          </rPr>
          <t xml:space="preserve">
pašv pērk 4 vietas</t>
        </r>
      </text>
    </comment>
    <comment ref="O125" authorId="0">
      <text>
        <r>
          <rPr>
            <b/>
            <sz val="9"/>
            <color indexed="81"/>
            <rFont val="Tahoma"/>
            <family val="2"/>
            <charset val="186"/>
          </rPr>
          <t>User:</t>
        </r>
        <r>
          <rPr>
            <sz val="9"/>
            <color indexed="81"/>
            <rFont val="Tahoma"/>
            <family val="2"/>
            <charset val="186"/>
          </rPr>
          <t xml:space="preserve">
Bija kopskaits par visām 3 vietām - 35, 
(10+10+15)</t>
        </r>
      </text>
    </comment>
    <comment ref="P125" authorId="0">
      <text>
        <r>
          <rPr>
            <b/>
            <sz val="9"/>
            <color indexed="81"/>
            <rFont val="Tahoma"/>
            <family val="2"/>
            <charset val="186"/>
          </rPr>
          <t>User:</t>
        </r>
        <r>
          <rPr>
            <sz val="9"/>
            <color indexed="81"/>
            <rFont val="Tahoma"/>
            <family val="2"/>
            <charset val="186"/>
          </rPr>
          <t xml:space="preserve">
bija kopskaits 25, jābūt 7</t>
        </r>
      </text>
    </comment>
    <comment ref="Q125" authorId="0">
      <text>
        <r>
          <rPr>
            <b/>
            <sz val="9"/>
            <color indexed="81"/>
            <rFont val="Tahoma"/>
            <family val="2"/>
            <charset val="186"/>
          </rPr>
          <t>User:</t>
        </r>
        <r>
          <rPr>
            <sz val="9"/>
            <color indexed="81"/>
            <rFont val="Tahoma"/>
            <family val="2"/>
            <charset val="186"/>
          </rPr>
          <t xml:space="preserve">
bija kopsakits 25, bet vajag 7</t>
        </r>
      </text>
    </comment>
    <comment ref="E128" authorId="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8" authorId="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29" authorId="0">
      <text>
        <r>
          <rPr>
            <b/>
            <sz val="9"/>
            <color indexed="81"/>
            <rFont val="Tahoma"/>
            <family val="2"/>
            <charset val="186"/>
          </rPr>
          <t>User:</t>
        </r>
        <r>
          <rPr>
            <sz val="9"/>
            <color indexed="81"/>
            <rFont val="Tahoma"/>
            <family val="2"/>
            <charset val="186"/>
          </rPr>
          <t xml:space="preserve">
10 b - apr pakalp
34 b - soc.reh. pakalp
10 b - atelp br pakalp</t>
        </r>
      </text>
    </comment>
    <comment ref="E132" authorId="2">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2" authorId="2">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2" authorId="0">
      <text>
        <r>
          <rPr>
            <b/>
            <sz val="9"/>
            <color indexed="81"/>
            <rFont val="Tahoma"/>
            <family val="2"/>
            <charset val="186"/>
          </rPr>
          <t>User:</t>
        </r>
        <r>
          <rPr>
            <sz val="9"/>
            <color indexed="81"/>
            <rFont val="Tahoma"/>
            <family val="2"/>
            <charset val="186"/>
          </rPr>
          <t xml:space="preserve">
te bija 6, bet jābūt ciparam 0, jo JM nav SBSP</t>
        </r>
      </text>
    </comment>
    <comment ref="I133" authorId="2">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3" authorId="0">
      <text>
        <r>
          <rPr>
            <b/>
            <sz val="9"/>
            <color indexed="81"/>
            <rFont val="Tahoma"/>
            <family val="2"/>
            <charset val="186"/>
          </rPr>
          <t>User:</t>
        </r>
        <r>
          <rPr>
            <sz val="9"/>
            <color indexed="81"/>
            <rFont val="Tahoma"/>
            <family val="2"/>
            <charset val="186"/>
          </rPr>
          <t xml:space="preserve">
visos BSAC esošie Talsu novada bērni</t>
        </r>
      </text>
    </comment>
    <comment ref="H134" authorId="0">
      <text>
        <r>
          <rPr>
            <b/>
            <sz val="9"/>
            <color indexed="81"/>
            <rFont val="Tahoma"/>
            <family val="2"/>
            <charset val="186"/>
          </rPr>
          <t>User:</t>
        </r>
        <r>
          <rPr>
            <sz val="9"/>
            <color indexed="81"/>
            <rFont val="Tahoma"/>
            <family val="2"/>
            <charset val="186"/>
          </rPr>
          <t xml:space="preserve">
pirks
kons- 1 p, 
DAC bez apr - 2 pers</t>
        </r>
      </text>
    </comment>
    <comment ref="E135" authorId="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6" authorId="0">
      <text>
        <r>
          <rPr>
            <b/>
            <sz val="9"/>
            <color indexed="81"/>
            <rFont val="Tahoma"/>
            <family val="2"/>
            <charset val="186"/>
          </rPr>
          <t>User:</t>
        </r>
        <r>
          <rPr>
            <sz val="9"/>
            <color indexed="81"/>
            <rFont val="Tahoma"/>
            <family val="2"/>
            <charset val="186"/>
          </rPr>
          <t xml:space="preserve">
2 b - soc.reh. pakalp</t>
        </r>
      </text>
    </comment>
    <comment ref="E137" authorId="0">
      <text>
        <r>
          <rPr>
            <b/>
            <sz val="9"/>
            <color indexed="81"/>
            <rFont val="Tahoma"/>
            <family val="2"/>
            <charset val="186"/>
          </rPr>
          <t>User:</t>
        </r>
        <r>
          <rPr>
            <sz val="9"/>
            <color indexed="81"/>
            <rFont val="Tahoma"/>
            <family val="2"/>
            <charset val="186"/>
          </rPr>
          <t xml:space="preserve">
Pašvaldības teriotorijā nav BSAC </t>
        </r>
      </text>
    </comment>
    <comment ref="G138" authorId="0">
      <text>
        <r>
          <rPr>
            <b/>
            <sz val="9"/>
            <color indexed="81"/>
            <rFont val="Tahoma"/>
            <family val="2"/>
            <charset val="186"/>
          </rPr>
          <t>User:</t>
        </r>
        <r>
          <rPr>
            <sz val="9"/>
            <color indexed="81"/>
            <rFont val="Tahoma"/>
            <family val="2"/>
            <charset val="186"/>
          </rPr>
          <t xml:space="preserve">
papildus iesniegumi - PP e-p 15.08.2017 
12 pers ar  GRT</t>
        </r>
      </text>
    </comment>
    <comment ref="H138" authorId="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8" authorId="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8" authorId="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8" authorId="0">
      <text>
        <r>
          <rPr>
            <b/>
            <sz val="9"/>
            <color indexed="81"/>
            <rFont val="Tahoma"/>
            <family val="2"/>
            <charset val="186"/>
          </rPr>
          <t>User:</t>
        </r>
        <r>
          <rPr>
            <sz val="9"/>
            <color indexed="81"/>
            <rFont val="Tahoma"/>
            <family val="2"/>
            <charset val="186"/>
          </rPr>
          <t xml:space="preserve">
Ventspils novadam</t>
        </r>
      </text>
    </comment>
    <comment ref="I140" authorId="2">
      <text>
        <r>
          <rPr>
            <b/>
            <sz val="9"/>
            <color indexed="81"/>
            <rFont val="Tahoma"/>
            <family val="2"/>
            <charset val="186"/>
          </rPr>
          <t>Administrator:</t>
        </r>
        <r>
          <rPr>
            <sz val="9"/>
            <color indexed="81"/>
            <rFont val="Tahoma"/>
            <family val="2"/>
            <charset val="186"/>
          </rPr>
          <t xml:space="preserve">
Reģistrā drošības poga nav izdalīta</t>
        </r>
      </text>
    </comment>
    <comment ref="J141" authorId="0">
      <text>
        <r>
          <rPr>
            <b/>
            <sz val="9"/>
            <color indexed="81"/>
            <rFont val="Tahoma"/>
            <family val="2"/>
            <charset val="186"/>
          </rPr>
          <t>User:</t>
        </r>
        <r>
          <rPr>
            <sz val="9"/>
            <color indexed="81"/>
            <rFont val="Tahoma"/>
            <family val="2"/>
            <charset val="186"/>
          </rPr>
          <t xml:space="preserve">
aptuveni 5 pilngad un 15 bērni</t>
        </r>
      </text>
    </comment>
    <comment ref="K141" authorId="0">
      <text>
        <r>
          <rPr>
            <b/>
            <sz val="9"/>
            <color indexed="81"/>
            <rFont val="Tahoma"/>
            <family val="2"/>
            <charset val="186"/>
          </rPr>
          <t>User:</t>
        </r>
        <r>
          <rPr>
            <sz val="9"/>
            <color indexed="81"/>
            <rFont val="Tahoma"/>
            <family val="2"/>
            <charset val="186"/>
          </rPr>
          <t xml:space="preserve">
25 pilngad un 75 b vidēji gadā</t>
        </r>
      </text>
    </comment>
    <comment ref="E148" authorId="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8" authorId="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49" authorId="0">
      <text>
        <r>
          <rPr>
            <b/>
            <sz val="9"/>
            <color indexed="81"/>
            <rFont val="Tahoma"/>
            <family val="2"/>
            <charset val="186"/>
          </rPr>
          <t>User:</t>
        </r>
        <r>
          <rPr>
            <sz val="9"/>
            <color indexed="81"/>
            <rFont val="Tahoma"/>
            <family val="2"/>
            <charset val="186"/>
          </rPr>
          <t xml:space="preserve">
papildus iesniegumi - PP e-p 15.08.2017 
18 b ar FT</t>
        </r>
      </text>
    </comment>
    <comment ref="H149" authorId="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49" authorId="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49" authorId="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49" authorId="0">
      <text>
        <r>
          <rPr>
            <b/>
            <sz val="9"/>
            <color indexed="81"/>
            <rFont val="Tahoma"/>
            <family val="2"/>
            <charset val="186"/>
          </rPr>
          <t>User:</t>
        </r>
        <r>
          <rPr>
            <sz val="9"/>
            <color indexed="81"/>
            <rFont val="Tahoma"/>
            <family val="2"/>
            <charset val="186"/>
          </rPr>
          <t xml:space="preserve">
Ventspils novadam</t>
        </r>
      </text>
    </comment>
    <comment ref="J152" authorId="0">
      <text>
        <r>
          <rPr>
            <b/>
            <sz val="9"/>
            <color indexed="81"/>
            <rFont val="Tahoma"/>
            <family val="2"/>
            <charset val="186"/>
          </rPr>
          <t>User:</t>
        </r>
        <r>
          <rPr>
            <sz val="9"/>
            <color indexed="81"/>
            <rFont val="Tahoma"/>
            <family val="2"/>
            <charset val="186"/>
          </rPr>
          <t xml:space="preserve">
aptuveni 5 pilngad un 15 bērni</t>
        </r>
      </text>
    </comment>
    <comment ref="K152" authorId="0">
      <text>
        <r>
          <rPr>
            <b/>
            <sz val="9"/>
            <color indexed="81"/>
            <rFont val="Tahoma"/>
            <family val="2"/>
            <charset val="186"/>
          </rPr>
          <t>User:</t>
        </r>
        <r>
          <rPr>
            <sz val="9"/>
            <color indexed="81"/>
            <rFont val="Tahoma"/>
            <family val="2"/>
            <charset val="186"/>
          </rPr>
          <t xml:space="preserve">
25 pilngad un 75 b vidēji gadā</t>
        </r>
      </text>
    </comment>
    <comment ref="E154" authorId="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4" authorId="2">
      <text>
        <r>
          <rPr>
            <b/>
            <sz val="9"/>
            <color indexed="81"/>
            <rFont val="Tahoma"/>
            <family val="2"/>
            <charset val="186"/>
          </rPr>
          <t>Administrator:</t>
        </r>
        <r>
          <rPr>
            <sz val="9"/>
            <color indexed="81"/>
            <rFont val="Tahoma"/>
            <family val="2"/>
            <charset val="186"/>
          </rPr>
          <t xml:space="preserve">
Selga - 24;
pēc pašv pieder izvert 
fil.Liepāja - 6</t>
        </r>
      </text>
    </comment>
    <comment ref="I154" authorId="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4" authorId="0">
      <text>
        <r>
          <rPr>
            <b/>
            <sz val="9"/>
            <color indexed="81"/>
            <rFont val="Tahoma"/>
            <family val="2"/>
            <charset val="186"/>
          </rPr>
          <t>User:</t>
        </r>
        <r>
          <rPr>
            <sz val="9"/>
            <color indexed="81"/>
            <rFont val="Tahoma"/>
            <family val="2"/>
            <charset val="186"/>
          </rPr>
          <t xml:space="preserve">
63 aizbildņi
11 audžuģiemens</t>
        </r>
      </text>
    </comment>
    <comment ref="K154" authorId="0">
      <text>
        <r>
          <rPr>
            <b/>
            <sz val="9"/>
            <color indexed="81"/>
            <rFont val="Tahoma"/>
            <family val="2"/>
            <charset val="186"/>
          </rPr>
          <t>User:</t>
        </r>
        <r>
          <rPr>
            <sz val="9"/>
            <color indexed="81"/>
            <rFont val="Tahoma"/>
            <family val="2"/>
            <charset val="186"/>
          </rPr>
          <t xml:space="preserve">
74 aibildnībā un 22 audžuģimenēs</t>
        </r>
      </text>
    </comment>
    <comment ref="V154" authorId="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7" authorId="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7" authorId="0">
      <text>
        <r>
          <rPr>
            <b/>
            <sz val="9"/>
            <color indexed="81"/>
            <rFont val="Tahoma"/>
            <family val="2"/>
            <charset val="186"/>
          </rPr>
          <t>User:</t>
        </r>
        <r>
          <rPr>
            <sz val="9"/>
            <color indexed="81"/>
            <rFont val="Tahoma"/>
            <family val="2"/>
            <charset val="186"/>
          </rPr>
          <t xml:space="preserve">
nodrošinās 
gr dz - 8 p
pirks
spec kons - 5 p</t>
        </r>
      </text>
    </comment>
    <comment ref="X157" authorId="0">
      <text>
        <r>
          <rPr>
            <b/>
            <sz val="9"/>
            <color indexed="81"/>
            <rFont val="Tahoma"/>
            <family val="2"/>
            <charset val="186"/>
          </rPr>
          <t>User:</t>
        </r>
        <r>
          <rPr>
            <sz val="9"/>
            <color indexed="81"/>
            <rFont val="Tahoma"/>
            <family val="2"/>
            <charset val="186"/>
          </rPr>
          <t xml:space="preserve">
piemēram, Ventspils pilsēta</t>
        </r>
      </text>
    </comment>
    <comment ref="I158" authorId="2">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59" authorId="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0" authorId="0">
      <text>
        <r>
          <rPr>
            <b/>
            <sz val="9"/>
            <color indexed="81"/>
            <rFont val="Tahoma"/>
            <family val="2"/>
            <charset val="186"/>
          </rPr>
          <t>User:</t>
        </r>
        <r>
          <rPr>
            <sz val="9"/>
            <color indexed="81"/>
            <rFont val="Tahoma"/>
            <family val="2"/>
            <charset val="186"/>
          </rPr>
          <t xml:space="preserve">
5 b - soc reh  pakalp
2 b - atelp br pakalp</t>
        </r>
      </text>
    </comment>
    <comment ref="E161" authorId="0">
      <text>
        <r>
          <rPr>
            <b/>
            <sz val="9"/>
            <color indexed="81"/>
            <rFont val="Tahoma"/>
            <family val="2"/>
            <charset val="186"/>
          </rPr>
          <t>User:</t>
        </r>
        <r>
          <rPr>
            <sz val="9"/>
            <color indexed="81"/>
            <rFont val="Tahoma"/>
            <family val="2"/>
            <charset val="186"/>
          </rPr>
          <t xml:space="preserve">
31.12.2016.</t>
        </r>
      </text>
    </comment>
    <comment ref="I161" authorId="2">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1" authorId="0">
      <text>
        <r>
          <rPr>
            <b/>
            <sz val="9"/>
            <color indexed="81"/>
            <rFont val="Tahoma"/>
            <family val="2"/>
            <charset val="186"/>
          </rPr>
          <t>User:</t>
        </r>
        <r>
          <rPr>
            <sz val="9"/>
            <color indexed="81"/>
            <rFont val="Tahoma"/>
            <family val="2"/>
            <charset val="186"/>
          </rPr>
          <t xml:space="preserve">
16 audžuģimenēs, 
8 aizbildnība
</t>
        </r>
      </text>
    </comment>
    <comment ref="L161" authorId="0">
      <text>
        <r>
          <rPr>
            <b/>
            <sz val="9"/>
            <color indexed="81"/>
            <rFont val="Tahoma"/>
            <family val="2"/>
            <charset val="186"/>
          </rPr>
          <t>User:</t>
        </r>
        <r>
          <rPr>
            <sz val="9"/>
            <color indexed="81"/>
            <rFont val="Tahoma"/>
            <family val="2"/>
            <charset val="186"/>
          </rPr>
          <t xml:space="preserve">
artoras Irlavas BSAC</t>
        </r>
      </text>
    </comment>
    <comment ref="D162" authorId="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2" authorId="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2" authorId="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2" authorId="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List>
</comments>
</file>

<file path=xl/comments2.xml><?xml version="1.0" encoding="utf-8"?>
<comments xmlns="http://schemas.openxmlformats.org/spreadsheetml/2006/main">
  <authors>
    <author>User</author>
    <author>Administrator</author>
  </authors>
  <commentList>
    <comment ref="D1" authorId="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7" authorId="1">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text>
        <r>
          <rPr>
            <b/>
            <sz val="9"/>
            <color indexed="81"/>
            <rFont val="Tahoma"/>
            <family val="2"/>
            <charset val="186"/>
          </rPr>
          <t>Administrator:</t>
        </r>
        <r>
          <rPr>
            <sz val="9"/>
            <color indexed="81"/>
            <rFont val="Tahoma"/>
            <family val="2"/>
            <charset val="186"/>
          </rPr>
          <t xml:space="preserve">
Tiek plānota papildu vērtēšana 50 personām GRT</t>
        </r>
      </text>
    </comment>
    <comment ref="E9" authorId="1">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text>
        <r>
          <rPr>
            <b/>
            <sz val="9"/>
            <color indexed="81"/>
            <rFont val="Tahoma"/>
            <family val="2"/>
            <charset val="186"/>
          </rPr>
          <t>Administrator:</t>
        </r>
        <r>
          <rPr>
            <sz val="9"/>
            <color indexed="81"/>
            <rFont val="Tahoma"/>
            <family val="2"/>
            <charset val="186"/>
          </rPr>
          <t xml:space="preserve">
Tiek plānota papildu vērtēšana 13 bērniem FT
</t>
        </r>
      </text>
    </comment>
    <comment ref="G14" authorId="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E17" authorId="1">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2"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3"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text>
        <r>
          <rPr>
            <b/>
            <sz val="9"/>
            <color indexed="81"/>
            <rFont val="Tahoma"/>
            <family val="2"/>
            <charset val="186"/>
          </rPr>
          <t>Administrator:</t>
        </r>
        <r>
          <rPr>
            <sz val="9"/>
            <color indexed="81"/>
            <rFont val="Tahoma"/>
            <family val="2"/>
            <charset val="186"/>
          </rPr>
          <t xml:space="preserve">
Tiek plānota papildu vērtēšana 5 bērniem FT
</t>
        </r>
      </text>
    </comment>
    <comment ref="E33"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4"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0"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2" authorId="1">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3" authorId="1">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4"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6" authorId="1">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<sst xmlns="http://schemas.openxmlformats.org/spreadsheetml/2006/main" count="2180" uniqueCount="758">
  <si>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</si>
  <si>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</si>
  <si>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</si>
  <si>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</si>
  <si>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</si>
  <si>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</si>
  <si>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</si>
  <si>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</si>
  <si>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</si>
  <si>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</si>
  <si>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</si>
  <si>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</si>
  <si>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</si>
  <si>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</si>
  <si>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</si>
  <si>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</si>
  <si>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</si>
  <si>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</si>
  <si>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</si>
  <si>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</si>
  <si>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</si>
  <si>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</si>
  <si>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</si>
  <si>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</si>
  <si>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</si>
  <si>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</si>
  <si>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</si>
  <si>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</si>
  <si>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</si>
  <si>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</si>
  <si>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</si>
  <si>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</si>
  <si>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</si>
  <si>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</si>
  <si>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</si>
  <si>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</si>
  <si>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</si>
  <si>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</si>
  <si>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</si>
  <si>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</si>
  <si>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</si>
  <si>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</si>
  <si>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</si>
  <si>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</si>
  <si>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</si>
  <si>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Plānotās infrastruktūras izveides izmaksas kopā</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</si>
  <si>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</si>
  <si>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</si>
  <si>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</si>
  <si>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</si>
  <si>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</si>
  <si>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</si>
  <si>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</si>
  <si>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</si>
  <si>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</si>
  <si>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</si>
  <si>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</si>
  <si>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</si>
  <si>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</si>
  <si>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</si>
  <si>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</si>
  <si>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</si>
  <si>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</si>
  <si>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</si>
  <si>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</si>
  <si>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t.sk. cits papildus finansējums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</si>
  <si>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</si>
  <si>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</si>
  <si>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</si>
  <si>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</si>
  <si>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</si>
  <si>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</si>
  <si>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</si>
  <si>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</si>
  <si>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</si>
  <si>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</si>
  <si>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</si>
  <si>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</si>
  <si>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</si>
  <si>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</si>
  <si>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</si>
  <si>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</si>
  <si>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</si>
  <si>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</si>
  <si>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</si>
  <si>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</si>
  <si>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</si>
  <si>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</si>
  <si>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</si>
  <si>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</si>
  <si>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1905.gada iela 4, Jaundundaga, Dundagas pag.</t>
  </si>
  <si>
    <t>Liepājas iela 14, Kuldīga</t>
  </si>
  <si>
    <t>"Sudrabi", Rucavas pagasts, Rucavas novads</t>
  </si>
  <si>
    <t>Torņu iela 3, Dzelda, Nīkrāces pag., Skrundas novads</t>
  </si>
  <si>
    <t>Ziedu iela 5, Dzelda, Nīkrāces pag, Skrundas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</si>
  <si>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</si>
  <si>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</si>
  <si>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</si>
  <si>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</si>
  <si>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</si>
  <si>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</si>
  <si>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</si>
  <si>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</si>
  <si>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</si>
  <si>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</si>
  <si>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</si>
  <si>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</si>
  <si>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</si>
  <si>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</si>
  <si>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</si>
  <si>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sociālās rehabilitācijas pakalpojumi SRC</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</si>
  <si>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</si>
  <si>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</si>
  <si>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</si>
  <si>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</si>
  <si>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VSAC "Kurzeme" filiāle "Iļģi", īslaicīgā aprūpe</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</si>
  <si>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</si>
  <si>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</si>
  <si>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</si>
  <si>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</si>
  <si>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</si>
  <si>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</si>
  <si>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</si>
  <si>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</si>
  <si>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</si>
  <si>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gr dziv.</t>
  </si>
  <si>
    <t xml:space="preserve">~2 km no Dundagas centra (kur pieejami visp pakalp), pieturv ~200m, </t>
  </si>
  <si>
    <t>pašlaik daļēji apdzīvota dzīvojamā ēka</t>
  </si>
  <si>
    <t>grupu dz un dzīvokļi (parastie)</t>
  </si>
  <si>
    <t>atjaunošana</t>
  </si>
  <si>
    <t>tikko sāk strādāt</t>
  </si>
  <si>
    <t>DAC un spec darbn</t>
  </si>
  <si>
    <t>Gr. dz. ar atbalstu aprūpē</t>
  </si>
  <si>
    <t>Sociālās rehabilitācijas centrs</t>
  </si>
  <si>
    <t>soc.darbs, apr.mājās, īsl apr, atb gr, DAC, gr.dz.,indiv.kons, spec.darbn</t>
  </si>
  <si>
    <t xml:space="preserve">GrDz bez apr-8 (4+4), </t>
  </si>
  <si>
    <t xml:space="preserve">DAC ar apr-23, 
 </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</si>
  <si>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</si>
  <si>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</si>
  <si>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</si>
  <si>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</si>
  <si>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</si>
  <si>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 xml:space="preserve"> dzīvokļi un gr.dz.</t>
  </si>
  <si>
    <t>daudzdzīv mājā  tukš dzīvoklis</t>
  </si>
  <si>
    <t>daudzdzīv mājā tukšs dzīvoklis</t>
  </si>
  <si>
    <t>atrodas pagasta centrā, pagasts15 km no Talsu pilsētas, pieturv ~300m</t>
  </si>
  <si>
    <t>atrodas pagasta centrā, pagasts 5 km no Talsu pilsētas, pieturv ~200m</t>
  </si>
  <si>
    <t>atrodas pagasta centrā, pagasts 5 km no Talsu pilsētas, pieturv ~400m</t>
  </si>
  <si>
    <t>pašv. centrs, kurā pieejami dažādi pakalpojumi</t>
  </si>
  <si>
    <t>pašv. centrs, kurā pieejami dažādi pakalpojumi un sDarbn</t>
  </si>
  <si>
    <t>pārbūve un atjaunošana</t>
  </si>
  <si>
    <t>veselības centtrs</t>
  </si>
  <si>
    <t xml:space="preserve">atrodas pilsētas vēsturiskajā centrā, pieturv ~100m, </t>
  </si>
  <si>
    <t>veslības c un sDarbn</t>
  </si>
  <si>
    <t>atrodas 5km no Strazdes pag.centra, 20 km no Talsiem, pieturv 3,5 km (planots organizet transp)</t>
  </si>
  <si>
    <t>BSAC, krīzes istaba un JM</t>
  </si>
  <si>
    <t xml:space="preserve"> sDarbn (saist ar āra darbiem), atelpas br (b ar FT) un krīzes istaba (plānotas atsevišķās ieejas)</t>
  </si>
  <si>
    <t xml:space="preserve">soc.d, soc.apr (īsl apr. un apr.mājās), soc.reh. (dažādi paveidi), asistenti ikdienā un izgl iest,, dac, atbalsta personas (ģim asist), atelpas br. </t>
  </si>
  <si>
    <t xml:space="preserve">
Atelp br</t>
  </si>
  <si>
    <t>46 (bez snieg.rezerves -33)</t>
  </si>
  <si>
    <t>atbilstoši at.br.pak. pieprasījumam</t>
  </si>
  <si>
    <t>JM</t>
  </si>
  <si>
    <t xml:space="preserve">pilsētas centrs, no Talsiem 10km, pieturv ~400m, </t>
  </si>
  <si>
    <t>daudzdz. māja</t>
  </si>
  <si>
    <t>dzīv un JM</t>
  </si>
  <si>
    <t xml:space="preserve">pēc pieprasījuma </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</si>
  <si>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</si>
  <si>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</si>
  <si>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</si>
  <si>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</si>
  <si>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</si>
  <si>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</si>
  <si>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</si>
  <si>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</si>
  <si>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Gr.dz. ar atbalstu aprūpē (16); </t>
  </si>
  <si>
    <t>spec. darbn (20)</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</si>
  <si>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</si>
  <si>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</si>
  <si>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</si>
  <si>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</si>
  <si>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</si>
  <si>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</si>
  <si>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</si>
  <si>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</si>
  <si>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</si>
  <si>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</si>
  <si>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</si>
  <si>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mikroraj Ezerkrasti 2, celtne pie daudzdz mājas, pieturv 30m</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</si>
  <si>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</si>
  <si>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</si>
  <si>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</si>
  <si>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</si>
  <si>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</si>
  <si>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</si>
  <si>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</si>
  <si>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</si>
  <si>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</si>
  <si>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</si>
  <si>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</si>
  <si>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</si>
  <si>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</si>
  <si>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</si>
  <si>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</si>
  <si>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</si>
  <si>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</si>
  <si>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</si>
  <si>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</si>
  <si>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</si>
  <si>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</si>
  <si>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</si>
  <si>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</si>
  <si>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</si>
  <si>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</si>
  <si>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</si>
  <si>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</si>
  <si>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</si>
  <si>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</si>
  <si>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</si>
  <si>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</si>
  <si>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</si>
  <si>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</si>
  <si>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</si>
  <si>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</si>
  <si>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</si>
  <si>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</si>
  <si>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</si>
  <si>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</si>
  <si>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</si>
  <si>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</si>
  <si>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Bez snieguma rezerves</t>
  </si>
  <si>
    <t>Ar snieguma rezervi</t>
  </si>
  <si>
    <r>
      <t xml:space="preserve">Vidējās indikatīvās </t>
    </r>
    <r>
      <rPr>
        <sz val="10"/>
        <color rgb="FFFF0000"/>
        <rFont val="Arial"/>
        <family val="2"/>
        <charset val="186"/>
      </rPr>
      <t>ERAF projekta</t>
    </r>
    <r>
      <rPr>
        <sz val="10"/>
        <color theme="1"/>
        <rFont val="Arial"/>
        <family val="2"/>
        <charset val="186"/>
      </rPr>
      <t xml:space="preserve"> izmaksas uz 1 ESF projekta mērķa grupas personu (visiem 1 mērķa grupas objektiem kopā)</t>
    </r>
  </si>
  <si>
    <t>GrDz bez SA</t>
  </si>
  <si>
    <t>DAC ar atb apr</t>
  </si>
  <si>
    <t>DAC bez atb apr</t>
  </si>
  <si>
    <t>GrDz ar SA</t>
  </si>
  <si>
    <t xml:space="preserve">gr.dz. bez atbalsta aprūpē (4+4); </t>
  </si>
  <si>
    <t>spec.darbn. (20)</t>
  </si>
  <si>
    <t>Meliatoru iela 9, Lutriņu pag. (gr.dz. ar atbalstu aprūpē), Saldus nov.</t>
  </si>
  <si>
    <t xml:space="preserve">Parka iela 5-13, Ezere, Ezeres pag. (gr.dz. bez atbalsta aprūpē); </t>
  </si>
  <si>
    <t xml:space="preserve">DAC bez apr-17, </t>
  </si>
  <si>
    <t>sDarbn-16</t>
  </si>
  <si>
    <t>Pašvaldībai 
kopā 
ar snieguma rezervi</t>
  </si>
  <si>
    <t>Pašvaldībai 
kopā
bez snieguam rezerves</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</si>
  <si>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</si>
  <si>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</si>
  <si>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</si>
  <si>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</si>
  <si>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</si>
  <si>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</si>
  <si>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</si>
  <si>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</si>
  <si>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</si>
  <si>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</si>
  <si>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</si>
  <si>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</si>
  <si>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</si>
  <si>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</si>
  <si>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</si>
  <si>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</si>
  <si>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</si>
  <si>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</si>
  <si>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</si>
  <si>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</si>
  <si>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</si>
  <si>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</si>
  <si>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</si>
  <si>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</si>
  <si>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</si>
  <si>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</si>
  <si>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</si>
  <si>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</si>
  <si>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</si>
  <si>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</si>
  <si>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</si>
  <si>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</si>
  <si>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</si>
  <si>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</si>
  <si>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</si>
  <si>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</si>
  <si>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</si>
  <si>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</si>
  <si>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</si>
  <si>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</si>
  <si>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</si>
  <si>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bez snieg rez</t>
  </si>
  <si>
    <t>SRC un dac</t>
  </si>
  <si>
    <t>atelpas bridis</t>
  </si>
  <si>
    <t>KOPĀ b ar FT</t>
  </si>
  <si>
    <t xml:space="preserve">KOPĀ bērniem no BSAC </t>
  </si>
  <si>
    <t>kopā ar snieg rezervi</t>
  </si>
  <si>
    <t>KOPĀ KPR</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</si>
  <si>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</si>
  <si>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</si>
  <si>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</si>
  <si>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</si>
  <si>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</si>
  <si>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</si>
  <si>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</si>
  <si>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</si>
  <si>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</si>
  <si>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</si>
  <si>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</si>
  <si>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</si>
  <si>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</si>
  <si>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</si>
  <si>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</si>
  <si>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</si>
  <si>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</si>
  <si>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</si>
  <si>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</si>
  <si>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</si>
  <si>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</si>
  <si>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</si>
  <si>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</si>
  <si>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</si>
  <si>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</si>
  <si>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</si>
  <si>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</si>
  <si>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dzīvojamā ēka ar veterināro klīniku 1.stāvā</t>
  </si>
  <si>
    <t>Rucavas centrs, pietura un vispārējie pakalpojumi 300m rādiusā</t>
  </si>
  <si>
    <t>paļaik netiek izmantota</t>
  </si>
  <si>
    <t>grupu dzīvokļi</t>
  </si>
  <si>
    <t xml:space="preserve">nav zināms </t>
  </si>
  <si>
    <t>Saskaņā ar Liepājas domes lēmumu - noteikts, ka infrastruktūras izveidei nepieciešamais finansējums var tikt precizēts pēc publiskā iepirkuma rezultātiem.</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</si>
  <si>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</si>
  <si>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</si>
  <si>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</si>
  <si>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</si>
  <si>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</si>
  <si>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</si>
  <si>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</si>
  <si>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</si>
  <si>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</si>
  <si>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</si>
  <si>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</si>
  <si>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</si>
  <si>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</si>
  <si>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</si>
  <si>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</si>
  <si>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</si>
  <si>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</si>
  <si>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</si>
  <si>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</si>
  <si>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</si>
  <si>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</si>
  <si>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</si>
  <si>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</si>
  <si>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</si>
  <si>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</si>
  <si>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</si>
  <si>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</si>
  <si>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</si>
  <si>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</si>
  <si>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</si>
  <si>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</si>
  <si>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</si>
  <si>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</si>
  <si>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</si>
  <si>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</si>
  <si>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</si>
  <si>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</si>
  <si>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</si>
  <si>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</si>
  <si>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</si>
  <si>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</si>
  <si>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</si>
  <si>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Ķieģeļu iela 3, Priekule, Priekules nov.</t>
  </si>
  <si>
    <t>Pakalpojuma veids</t>
  </si>
  <si>
    <t>Adrese</t>
  </si>
  <si>
    <t>SRC</t>
  </si>
  <si>
    <t>Atbilst</t>
  </si>
  <si>
    <t xml:space="preserve">Grupu dzīvoklis </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</si>
  <si>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</si>
  <si>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</si>
  <si>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</si>
  <si>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</si>
  <si>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</si>
  <si>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</si>
  <si>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</si>
  <si>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Ķieģeļu iela 3, Priekule</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</si>
  <si>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</si>
  <si>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</si>
  <si>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</si>
  <si>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</si>
  <si>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</si>
  <si>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</si>
  <si>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</si>
  <si>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</si>
  <si>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</si>
  <si>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</si>
  <si>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</si>
  <si>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</si>
  <si>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</si>
  <si>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</si>
  <si>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</si>
  <si>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</si>
  <si>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</si>
  <si>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</si>
  <si>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</si>
  <si>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</si>
  <si>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</si>
  <si>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</si>
  <si>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</si>
  <si>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</si>
  <si>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</si>
  <si>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</si>
  <si>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</si>
  <si>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</si>
  <si>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</si>
  <si>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</si>
  <si>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</si>
  <si>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</si>
  <si>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</si>
  <si>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</si>
  <si>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</si>
  <si>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</si>
  <si>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</si>
  <si>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</si>
  <si>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</si>
  <si>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</si>
  <si>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</si>
  <si>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</si>
  <si>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</si>
  <si>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</si>
  <si>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</si>
  <si>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</si>
  <si>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</si>
  <si>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</si>
  <si>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</si>
  <si>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</si>
  <si>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</si>
  <si>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</si>
  <si>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</si>
  <si>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</si>
  <si>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</si>
  <si>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</si>
  <si>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</si>
  <si>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</si>
  <si>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</si>
  <si>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</si>
  <si>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</si>
  <si>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</si>
  <si>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</si>
  <si>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</si>
  <si>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</si>
  <si>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</si>
  <si>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</si>
  <si>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</si>
  <si>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</si>
  <si>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</si>
  <si>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</si>
  <si>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</si>
  <si>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</si>
  <si>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</si>
  <si>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</si>
  <si>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</si>
  <si>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</si>
  <si>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</si>
  <si>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</si>
  <si>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</si>
  <si>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</si>
  <si>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</si>
  <si>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</si>
  <si>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</si>
  <si>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</si>
  <si>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</si>
  <si>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</si>
  <si>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1. Salmu iela 53, Liepājā
2. Kuldīgas iela 20, Liepāja
3. Miera iela 50, Liepāja</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</si>
  <si>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</si>
  <si>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</si>
  <si>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</si>
  <si>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</si>
  <si>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</si>
  <si>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</si>
  <si>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</si>
  <si>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</si>
  <si>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</si>
  <si>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</si>
  <si>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</si>
  <si>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</si>
  <si>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</si>
  <si>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</si>
  <si>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</si>
  <si>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</si>
  <si>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</si>
  <si>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</si>
  <si>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</si>
  <si>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</si>
  <si>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</si>
  <si>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</si>
  <si>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</si>
  <si>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</si>
  <si>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</si>
  <si>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</si>
  <si>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</si>
  <si>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</si>
  <si>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</si>
  <si>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</si>
  <si>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</si>
  <si>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r>
      <t xml:space="preserve"> </t>
    </r>
    <r>
      <rPr>
        <sz val="10"/>
        <color rgb="FFFF0000"/>
        <rFont val="Arial"/>
        <family val="2"/>
        <charset val="186"/>
      </rPr>
      <t>Rūpniecības iela 3-1</t>
    </r>
    <r>
      <rPr>
        <sz val="10"/>
        <color rgb="FF0070C0"/>
        <rFont val="Arial"/>
        <family val="2"/>
        <charset val="186"/>
      </rPr>
      <t>-&gt;Ozolu iela 6-13</t>
    </r>
    <r>
      <rPr>
        <sz val="10"/>
        <color theme="1"/>
        <rFont val="Arial"/>
        <family val="2"/>
        <charset val="186"/>
      </rPr>
      <t xml:space="preserve">, Pampāļi, Pampāļu pag. (gr.dz. bez atbalsta aprūpē); </t>
    </r>
  </si>
  <si>
    <t>Salmu iela - pilsētas centrā, pietura~25m, skola 50m, 
Kuldīgas iela- pilsētas mikrorajonā pietura~250m, b/d~500m, 
Miera iela- pilsētā ezerkrastu mikrorajonā, ~150, 2 skolas ~200, 3 b/d ~100</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</si>
  <si>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</si>
  <si>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</si>
  <si>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</si>
  <si>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</si>
  <si>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</si>
  <si>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</si>
  <si>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</si>
  <si>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</si>
  <si>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</si>
  <si>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</si>
  <si>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</si>
  <si>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</si>
  <si>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</si>
  <si>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</si>
  <si>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</si>
  <si>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</si>
  <si>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</si>
  <si>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</si>
  <si>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</si>
  <si>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</si>
  <si>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</si>
  <si>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</si>
  <si>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</si>
  <si>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</si>
  <si>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</si>
  <si>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</si>
  <si>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</si>
  <si>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</si>
  <si>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</si>
  <si>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</si>
  <si>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</si>
  <si>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</si>
  <si>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</si>
  <si>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</si>
  <si>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</si>
  <si>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</si>
  <si>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</si>
  <si>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</si>
  <si>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</si>
  <si>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</si>
  <si>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</si>
  <si>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</si>
  <si>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</si>
  <si>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</si>
  <si>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</si>
  <si>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</si>
  <si>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</si>
  <si>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</si>
  <si>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</si>
  <si>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</si>
  <si>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</si>
  <si>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</si>
  <si>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</si>
  <si>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</si>
  <si>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</si>
  <si>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</si>
  <si>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</si>
  <si>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</si>
  <si>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</si>
  <si>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</si>
  <si>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</si>
  <si>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</si>
  <si>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</si>
  <si>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</si>
  <si>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</si>
  <si>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</si>
  <si>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</si>
  <si>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</si>
  <si>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</si>
  <si>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</si>
  <si>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</si>
  <si>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</si>
  <si>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</si>
  <si>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</si>
  <si>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</si>
  <si>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</si>
  <si>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</si>
  <si>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</si>
  <si>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</si>
  <si>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</si>
  <si>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</si>
  <si>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</si>
  <si>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</si>
  <si>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</si>
  <si>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</si>
  <si>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</si>
  <si>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</si>
  <si>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</si>
  <si>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</si>
  <si>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</si>
  <si>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</si>
  <si>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</si>
  <si>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</si>
  <si>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</si>
  <si>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</si>
  <si>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</si>
  <si>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</si>
  <si>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</si>
  <si>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</si>
  <si>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</si>
  <si>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</si>
  <si>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</si>
  <si>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</si>
  <si>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</si>
  <si>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</si>
  <si>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</si>
  <si>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</si>
  <si>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</si>
  <si>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</si>
  <si>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</si>
  <si>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</si>
  <si>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</si>
  <si>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</si>
  <si>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</si>
  <si>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</si>
  <si>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</si>
  <si>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</si>
  <si>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</si>
  <si>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</si>
  <si>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</si>
  <si>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</si>
  <si>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</si>
  <si>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</si>
  <si>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</si>
  <si>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</si>
  <si>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</si>
  <si>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</si>
  <si>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</si>
  <si>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</si>
  <si>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</si>
  <si>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</si>
  <si>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</si>
  <si>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</si>
  <si>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</si>
  <si>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VISPĀRĒJO PAKALPOJUMU PIEEHAMĪBAS UZLABOŠANA 
ATBASTA NODROŠINĀŠANAI DI MĒRĶA GRUPU PERSONĀM</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</si>
  <si>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</si>
  <si>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</si>
  <si>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</si>
  <si>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</si>
  <si>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</si>
  <si>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</si>
  <si>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</si>
  <si>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</si>
  <si>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</si>
  <si>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</si>
  <si>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</si>
  <si>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</si>
  <si>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</si>
  <si>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</si>
  <si>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</si>
  <si>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</si>
  <si>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</si>
  <si>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</si>
  <si>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</si>
  <si>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</si>
  <si>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16+16+11+16+2</t>
  </si>
  <si>
    <t>4+4+4+4+4+8</t>
  </si>
  <si>
    <t>24+16</t>
  </si>
  <si>
    <t>12+3</t>
  </si>
  <si>
    <t>Pakalpojumu nodrošināšana</t>
  </si>
  <si>
    <t xml:space="preserve">DAC ar atbalstu aprūpē;  </t>
  </si>
  <si>
    <t>DAC bez atbalsta aprūpē;</t>
  </si>
  <si>
    <t xml:space="preserve">spec.darbn. </t>
  </si>
  <si>
    <t>Sdarbn - 15</t>
  </si>
  <si>
    <t>Sdarbn - 10</t>
  </si>
  <si>
    <t>6+15+30</t>
  </si>
  <si>
    <r>
      <t>12+</t>
    </r>
    <r>
      <rPr>
        <sz val="8"/>
        <rFont val="Arial"/>
        <family val="2"/>
        <charset val="186"/>
      </rPr>
      <t>15</t>
    </r>
    <r>
      <rPr>
        <sz val="8"/>
        <color theme="1"/>
        <rFont val="Arial"/>
        <family val="2"/>
        <charset val="186"/>
      </rPr>
      <t>+15+20</t>
    </r>
  </si>
  <si>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</si>
  <si>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</si>
  <si>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</si>
  <si>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</si>
  <si>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</si>
  <si>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</si>
  <si>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</si>
  <si>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</si>
  <si>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</si>
  <si>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</si>
  <si>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</si>
  <si>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</si>
  <si>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</si>
  <si>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</si>
  <si>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</si>
  <si>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</si>
  <si>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</si>
  <si>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</si>
  <si>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</si>
  <si>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</si>
  <si>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</si>
  <si>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</si>
  <si>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</si>
  <si>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</si>
  <si>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</si>
  <si>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</si>
  <si>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</si>
  <si>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</si>
  <si>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</si>
  <si>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</si>
  <si>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</si>
  <si>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</si>
  <si>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</si>
  <si>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</si>
  <si>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r>
      <t>25+</t>
    </r>
    <r>
      <rPr>
        <sz val="8"/>
        <rFont val="Arial"/>
        <family val="2"/>
        <charset val="186"/>
      </rPr>
      <t>10</t>
    </r>
    <r>
      <rPr>
        <sz val="8"/>
        <color theme="1"/>
        <rFont val="Arial"/>
        <family val="2"/>
        <charset val="186"/>
      </rPr>
      <t>+4</t>
    </r>
  </si>
  <si>
    <r>
      <t>15+</t>
    </r>
    <r>
      <rPr>
        <sz val="8"/>
        <rFont val="Arial"/>
        <family val="2"/>
        <charset val="186"/>
      </rPr>
      <t>18+10</t>
    </r>
    <r>
      <rPr>
        <sz val="8"/>
        <color theme="1"/>
        <rFont val="Arial"/>
        <family val="2"/>
        <charset val="186"/>
      </rPr>
      <t>+10+7+7+10+8</t>
    </r>
  </si>
  <si>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</si>
  <si>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</si>
  <si>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</si>
  <si>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</si>
  <si>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</si>
  <si>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</si>
  <si>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 xml:space="preserve">
1. Salmu iela 53, Liepājā
2. Kuldīgas iela 20, Liepāja
3. Miera iela 50, Liepāja</t>
  </si>
  <si>
    <t>zeme uz kuras plānots izvietot 1 moduļu tipa ēku</t>
  </si>
  <si>
    <t>jauna būvniecība</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</si>
  <si>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</si>
  <si>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</si>
  <si>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</si>
  <si>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</si>
  <si>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</si>
  <si>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</si>
  <si>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</si>
  <si>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</si>
  <si>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</si>
  <si>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</si>
  <si>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</si>
  <si>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ēkas īpašuma tiesības, privātmāju rajons, izvietojums ērts piekļuves nodrošināšanai (pietura netālu), piedāvājums vispārējo pakalpojumu sasniedzamībai (pirmsskola, skola slimnīca), ieguldīju</t>
    </r>
    <r>
      <rPr>
        <sz val="9"/>
        <color rgb="FF92D050"/>
        <rFont val="Arial"/>
        <family val="2"/>
        <charset val="186"/>
      </rPr>
      <t>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r>
  </si>
  <si>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</si>
  <si>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</si>
  <si>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</si>
  <si>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r>
      <t xml:space="preserve">12 
</t>
    </r>
    <r>
      <rPr>
        <sz val="10"/>
        <color rgb="FFFF0000"/>
        <rFont val="Arial"/>
        <family val="2"/>
      </rPr>
      <t>(indikatīvi aprīkojums SRC vajadzībām 4 telpās)</t>
    </r>
  </si>
  <si>
    <r>
      <t xml:space="preserve">15 
</t>
    </r>
    <r>
      <rPr>
        <sz val="10"/>
        <color rgb="FFFF0000"/>
        <rFont val="Arial"/>
        <family val="2"/>
      </rPr>
      <t>(indikatīvi SRC 4 telpās)</t>
    </r>
  </si>
  <si>
    <r>
      <t xml:space="preserve">15 
</t>
    </r>
    <r>
      <rPr>
        <sz val="10"/>
        <color rgb="FFFF0000"/>
        <rFont val="Arial"/>
        <family val="2"/>
      </rPr>
      <t>(indikatīvi SRC vajadzībām 7 telpās)</t>
    </r>
  </si>
  <si>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</si>
  <si>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</si>
  <si>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</si>
  <si>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</si>
  <si>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</si>
  <si>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</si>
  <si>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</si>
  <si>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</si>
  <si>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</si>
  <si>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</si>
  <si>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</si>
  <si>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</si>
  <si>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</si>
  <si>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</si>
  <si>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</si>
  <si>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</si>
  <si>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</si>
  <si>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</si>
  <si>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</si>
  <si>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</si>
  <si>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</si>
  <si>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</si>
  <si>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</si>
  <si>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</si>
  <si>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</si>
  <si>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t xml:space="preserve">Analizēti pieejamie atbilstošo ēku resursi, ieguldījumu apjoms,līdzšinējā pieredze pakalpojumu nodrošināšanā,  atrašānās pilsētas centrā, ērta piekļuves nodrošināšanai, vispārējo pakalpojumu pieejamības izvērtējums. Ēka ir pašvaldības īpašums, kuru plānots izmantot sociālo pakalpojumu attīstībai. Attīstot pakalpojumu šajā infrastruktūrā, tā ir  iespēja attīstīt/sakārtot arī novadaun pilsētas vidi. Ēkai ir ērta piekļuve, vispārējo pakalpojumu pieejamība, atrodas Dundagas centrā (kur pieejami vispārējie pakalpojumi), labs izvietojums un ērti sasniedzama ar sabiedrisko transportu,pieturv ~200m rādiusā.      </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</si>
</sst>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i/>
      <sz val="10"/>
      <color rgb="FFFF0000"/>
      <name val="Arial"/>
      <family val="2"/>
      <charset val="186"/>
    </font>
    <font>
      <sz val="14"/>
      <color theme="1"/>
      <name val="Arial"/>
      <family val="2"/>
      <charset val="186"/>
    </font>
    <font>
      <b/>
      <sz val="8"/>
      <color theme="1"/>
      <name val="Arial"/>
      <family val="2"/>
      <charset val="186"/>
    </font>
    <font>
      <b/>
      <sz val="12"/>
      <color theme="1"/>
      <name val="Arial"/>
      <family val="2"/>
      <charset val="186"/>
    </font>
    <font>
      <b/>
      <sz val="11"/>
      <color indexed="81"/>
      <name val="Tahoma"/>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color rgb="FFFF0000"/>
      <name val="Arial"/>
      <family val="2"/>
      <charset val="186"/>
    </font>
    <font>
      <b/>
      <sz val="8"/>
      <color rgb="FFFF0000"/>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rgb="FF92D050"/>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b/>
      <u/>
      <sz val="12"/>
      <color indexed="81"/>
      <name val="Tahoma"/>
      <family val="2"/>
    </font>
    <font>
      <sz val="10"/>
      <color rgb="FFFF0000"/>
      <name val="Arial"/>
      <family val="2"/>
    </font>
    <font>
      <sz val="9"/>
      <name val="Calibri"/>
      <family val="2"/>
      <charset val="186"/>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861">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applyAlignment="1"/>
    <xf numFmtId="0" fontId="0" fillId="2" borderId="19" xfId="0" applyFill="1" applyBorder="1" applyAlignment="1"/>
    <xf numFmtId="0" fontId="0" fillId="2" borderId="33" xfId="0" applyFill="1" applyBorder="1" applyAlignment="1"/>
    <xf numFmtId="0" fontId="0" fillId="2" borderId="18" xfId="0" applyFill="1" applyBorder="1" applyAlignment="1"/>
    <xf numFmtId="0" fontId="0" fillId="2" borderId="34" xfId="0" applyFill="1" applyBorder="1" applyAlignment="1"/>
    <xf numFmtId="0" fontId="0" fillId="2" borderId="0" xfId="0" applyFill="1" applyBorder="1" applyAlignment="1"/>
    <xf numFmtId="0" fontId="0" fillId="2" borderId="35" xfId="0" applyFill="1" applyBorder="1" applyAlignment="1"/>
    <xf numFmtId="0" fontId="0" fillId="2" borderId="5" xfId="0" applyFill="1" applyBorder="1" applyAlignment="1"/>
    <xf numFmtId="0" fontId="0" fillId="2" borderId="10" xfId="0" applyFill="1" applyBorder="1" applyAlignment="1"/>
    <xf numFmtId="0" fontId="0" fillId="2" borderId="41" xfId="0" applyFill="1" applyBorder="1" applyAlignment="1"/>
    <xf numFmtId="0" fontId="0" fillId="2" borderId="49" xfId="0" applyFill="1" applyBorder="1" applyAlignment="1"/>
    <xf numFmtId="0" fontId="0" fillId="2" borderId="12" xfId="0" applyFill="1" applyBorder="1" applyAlignment="1"/>
    <xf numFmtId="0" fontId="0" fillId="2" borderId="9" xfId="0" applyFill="1" applyBorder="1" applyAlignment="1"/>
    <xf numFmtId="0" fontId="0" fillId="2" borderId="36" xfId="0" applyFill="1" applyBorder="1" applyAlignment="1"/>
    <xf numFmtId="0" fontId="0" fillId="2" borderId="27" xfId="0" applyFill="1" applyBorder="1" applyAlignment="1"/>
    <xf numFmtId="0" fontId="0" fillId="2" borderId="37" xfId="0" applyFill="1" applyBorder="1" applyAlignment="1"/>
    <xf numFmtId="0" fontId="0" fillId="2" borderId="28" xfId="0" applyFill="1" applyBorder="1" applyAlignment="1"/>
    <xf numFmtId="0" fontId="0" fillId="2" borderId="14" xfId="0" applyFill="1" applyBorder="1" applyAlignment="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Border="1" applyAlignment="1">
      <alignment horizontal="center" vertical="top" wrapText="1"/>
    </xf>
    <xf numFmtId="0" fontId="4" fillId="0" borderId="0" xfId="0" applyFont="1" applyBorder="1" applyAlignment="1">
      <alignment horizontal="center" vertical="center"/>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55" xfId="0" applyNumberFormat="1" applyFont="1" applyBorder="1" applyAlignment="1">
      <alignment horizontal="center" vertical="center"/>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4" borderId="0"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center"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0" borderId="39"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5" fillId="0" borderId="25" xfId="0" applyNumberFormat="1" applyFont="1" applyFill="1" applyBorder="1" applyAlignment="1">
      <alignment horizontal="center" vertical="center" wrapText="1"/>
    </xf>
    <xf numFmtId="0" fontId="5" fillId="0" borderId="6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55" xfId="0" applyFont="1" applyFill="1" applyBorder="1" applyAlignment="1">
      <alignment horizontal="center" vertical="center"/>
    </xf>
    <xf numFmtId="49" fontId="5" fillId="0" borderId="71" xfId="0" applyNumberFormat="1" applyFont="1" applyFill="1" applyBorder="1" applyAlignment="1">
      <alignment horizontal="center" vertical="center" wrapText="1"/>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Fill="1" applyBorder="1" applyAlignment="1">
      <alignment horizontal="center" vertical="center" wrapText="1"/>
    </xf>
    <xf numFmtId="49" fontId="5" fillId="0" borderId="38" xfId="0" applyNumberFormat="1" applyFont="1" applyFill="1" applyBorder="1" applyAlignment="1">
      <alignment horizontal="center" vertical="center" wrapText="1"/>
    </xf>
    <xf numFmtId="49" fontId="5" fillId="0" borderId="4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5" fillId="0" borderId="16" xfId="0" applyFont="1" applyFill="1" applyBorder="1" applyAlignment="1">
      <alignment horizontal="center" vertical="top" wrapText="1"/>
    </xf>
    <xf numFmtId="0" fontId="5" fillId="0" borderId="64" xfId="0" applyFont="1" applyFill="1" applyBorder="1" applyAlignment="1">
      <alignment horizontal="center" vertical="top" wrapText="1"/>
    </xf>
    <xf numFmtId="0" fontId="5" fillId="0" borderId="5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11" xfId="0" applyFont="1" applyFill="1" applyBorder="1" applyAlignment="1">
      <alignment horizontal="center" vertical="top" wrapText="1"/>
    </xf>
    <xf numFmtId="0" fontId="5" fillId="0" borderId="41" xfId="0" applyFont="1" applyFill="1" applyBorder="1" applyAlignment="1">
      <alignment horizontal="center" vertical="top" wrapText="1"/>
    </xf>
    <xf numFmtId="0" fontId="5" fillId="0" borderId="61" xfId="0" applyFont="1" applyFill="1" applyBorder="1" applyAlignment="1">
      <alignment horizontal="center" vertical="top" wrapText="1"/>
    </xf>
    <xf numFmtId="0" fontId="5" fillId="0" borderId="57" xfId="0" applyFont="1" applyFill="1" applyBorder="1" applyAlignment="1">
      <alignment horizontal="center" vertical="top" wrapText="1"/>
    </xf>
    <xf numFmtId="0" fontId="5" fillId="0" borderId="4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5" fillId="0" borderId="0" xfId="0" applyFont="1" applyFill="1" applyBorder="1" applyAlignment="1">
      <alignment horizontal="center" vertical="top" wrapText="1"/>
    </xf>
    <xf numFmtId="0" fontId="4" fillId="0" borderId="0" xfId="0" applyFont="1" applyFill="1" applyBorder="1" applyAlignment="1">
      <alignment horizontal="center" vertical="center"/>
    </xf>
    <xf numFmtId="0" fontId="5" fillId="0" borderId="44" xfId="0" applyFont="1" applyBorder="1" applyAlignment="1">
      <alignment horizontal="center" vertical="top" wrapText="1"/>
    </xf>
    <xf numFmtId="0" fontId="12" fillId="0" borderId="55" xfId="0" applyFont="1" applyFill="1" applyBorder="1" applyAlignment="1">
      <alignment horizontal="center" vertical="top" wrapText="1"/>
    </xf>
    <xf numFmtId="0" fontId="12" fillId="0" borderId="61"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6" xfId="0" applyFont="1" applyFill="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Fill="1" applyBorder="1" applyAlignment="1">
      <alignment horizontal="center" vertical="top"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40"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5" xfId="0" applyFont="1" applyFill="1" applyBorder="1" applyAlignment="1">
      <alignment horizontal="center" vertical="top" wrapText="1"/>
    </xf>
    <xf numFmtId="0" fontId="5" fillId="0" borderId="32" xfId="0" applyFont="1" applyFill="1" applyBorder="1" applyAlignment="1">
      <alignment horizontal="center" vertical="top" wrapText="1"/>
    </xf>
    <xf numFmtId="49" fontId="5" fillId="0" borderId="59" xfId="0" applyNumberFormat="1" applyFont="1" applyFill="1" applyBorder="1" applyAlignment="1">
      <alignment horizontal="center" vertical="center"/>
    </xf>
    <xf numFmtId="49" fontId="5" fillId="0" borderId="60" xfId="0" applyNumberFormat="1" applyFont="1" applyFill="1" applyBorder="1" applyAlignment="1">
      <alignment horizontal="center" vertical="center"/>
    </xf>
    <xf numFmtId="49" fontId="5" fillId="0" borderId="59" xfId="0" applyNumberFormat="1" applyFont="1" applyFill="1" applyBorder="1" applyAlignment="1">
      <alignment horizontal="center" vertical="center" wrapText="1"/>
    </xf>
    <xf numFmtId="49" fontId="5" fillId="0" borderId="72" xfId="0" applyNumberFormat="1" applyFont="1" applyFill="1" applyBorder="1" applyAlignment="1">
      <alignment horizontal="center" vertical="center"/>
    </xf>
    <xf numFmtId="49" fontId="5" fillId="0" borderId="49" xfId="0" applyNumberFormat="1" applyFont="1" applyFill="1" applyBorder="1" applyAlignment="1">
      <alignment horizontal="center" vertical="center"/>
    </xf>
    <xf numFmtId="0" fontId="5" fillId="0" borderId="56" xfId="0" applyFont="1" applyFill="1" applyBorder="1" applyAlignment="1">
      <alignment horizontal="center" vertical="top" wrapText="1"/>
    </xf>
    <xf numFmtId="49" fontId="5" fillId="0" borderId="59"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0" fontId="4" fillId="0" borderId="0" xfId="0" applyFont="1" applyFill="1" applyAlignment="1">
      <alignment horizontal="center" vertical="center" wrapText="1"/>
    </xf>
    <xf numFmtId="0" fontId="5" fillId="0" borderId="15" xfId="0" applyFont="1" applyFill="1" applyBorder="1" applyAlignment="1">
      <alignment horizontal="center" vertical="top"/>
    </xf>
    <xf numFmtId="49" fontId="5" fillId="0" borderId="55" xfId="0" applyNumberFormat="1" applyFont="1" applyFill="1" applyBorder="1" applyAlignment="1">
      <alignment horizontal="center" vertical="center" wrapText="1"/>
    </xf>
    <xf numFmtId="49" fontId="5" fillId="0" borderId="38" xfId="0" applyNumberFormat="1" applyFont="1" applyFill="1" applyBorder="1" applyAlignment="1">
      <alignment horizontal="left" vertical="center"/>
    </xf>
    <xf numFmtId="49" fontId="5" fillId="0" borderId="61" xfId="0" applyNumberFormat="1" applyFont="1" applyFill="1" applyBorder="1" applyAlignment="1">
      <alignment horizontal="center" vertical="center" wrapText="1"/>
    </xf>
    <xf numFmtId="0" fontId="12" fillId="0" borderId="7" xfId="0" applyFont="1" applyFill="1" applyBorder="1" applyAlignment="1">
      <alignment horizontal="center" vertical="center"/>
    </xf>
    <xf numFmtId="49" fontId="5" fillId="0" borderId="66"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top" wrapText="1"/>
    </xf>
    <xf numFmtId="49" fontId="5" fillId="0" borderId="51" xfId="0" applyNumberFormat="1" applyFont="1" applyFill="1" applyBorder="1" applyAlignment="1">
      <alignment horizontal="left" vertical="center"/>
    </xf>
    <xf numFmtId="49" fontId="5" fillId="0" borderId="62" xfId="0" applyNumberFormat="1" applyFont="1" applyFill="1" applyBorder="1" applyAlignment="1">
      <alignment horizontal="center" vertical="center" wrapText="1"/>
    </xf>
    <xf numFmtId="0" fontId="5" fillId="0" borderId="0" xfId="0" applyFont="1" applyFill="1" applyBorder="1" applyAlignment="1">
      <alignment horizontal="center" vertical="top"/>
    </xf>
    <xf numFmtId="0" fontId="4" fillId="0" borderId="0" xfId="0" applyFont="1" applyFill="1" applyBorder="1" applyAlignment="1">
      <alignment horizontal="center" vertical="center" wrapText="1"/>
    </xf>
    <xf numFmtId="49" fontId="11" fillId="0" borderId="56" xfId="0" applyNumberFormat="1" applyFont="1" applyFill="1" applyBorder="1" applyAlignment="1">
      <alignment horizontal="center" vertical="center" wrapText="1"/>
    </xf>
    <xf numFmtId="49" fontId="5" fillId="0" borderId="56"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6" borderId="61" xfId="0" applyFont="1" applyFill="1" applyBorder="1" applyAlignment="1">
      <alignment horizontal="center" vertical="center"/>
    </xf>
    <xf numFmtId="4" fontId="5" fillId="6" borderId="38" xfId="0" applyNumberFormat="1" applyFont="1" applyFill="1" applyBorder="1" applyAlignment="1">
      <alignment horizontal="center" vertical="center"/>
    </xf>
    <xf numFmtId="4" fontId="5" fillId="6" borderId="61" xfId="0" applyNumberFormat="1" applyFont="1" applyFill="1" applyBorder="1" applyAlignment="1">
      <alignment horizontal="center" vertical="center"/>
    </xf>
    <xf numFmtId="4" fontId="5" fillId="6" borderId="40" xfId="0" applyNumberFormat="1" applyFont="1" applyFill="1" applyBorder="1" applyAlignment="1">
      <alignment horizontal="center" vertical="center"/>
    </xf>
    <xf numFmtId="4" fontId="5" fillId="6" borderId="55" xfId="0" applyNumberFormat="1" applyFont="1" applyFill="1" applyBorder="1" applyAlignment="1">
      <alignment horizontal="center" vertical="center"/>
    </xf>
    <xf numFmtId="4" fontId="5" fillId="6" borderId="73" xfId="0" applyNumberFormat="1" applyFont="1" applyFill="1" applyBorder="1" applyAlignment="1">
      <alignment horizontal="center" vertical="center"/>
    </xf>
    <xf numFmtId="4" fontId="5" fillId="6" borderId="9" xfId="0" applyNumberFormat="1" applyFont="1" applyFill="1" applyBorder="1" applyAlignment="1">
      <alignment horizontal="center" vertical="center"/>
    </xf>
    <xf numFmtId="4" fontId="5" fillId="6" borderId="1" xfId="0" applyNumberFormat="1" applyFont="1" applyFill="1" applyBorder="1" applyAlignment="1">
      <alignment horizontal="center" vertical="center"/>
    </xf>
    <xf numFmtId="49" fontId="5" fillId="6" borderId="38" xfId="0" applyNumberFormat="1" applyFont="1" applyFill="1" applyBorder="1" applyAlignment="1">
      <alignment horizontal="left" vertical="center"/>
    </xf>
    <xf numFmtId="0" fontId="5" fillId="6" borderId="7" xfId="0" applyFont="1" applyFill="1" applyBorder="1" applyAlignment="1">
      <alignment horizontal="center" vertical="center"/>
    </xf>
    <xf numFmtId="4" fontId="5" fillId="6" borderId="40" xfId="0" applyNumberFormat="1" applyFont="1" applyFill="1" applyBorder="1" applyAlignment="1">
      <alignment horizontal="center" vertical="top" wrapText="1"/>
    </xf>
    <xf numFmtId="4" fontId="5" fillId="6" borderId="55" xfId="0" applyNumberFormat="1" applyFont="1" applyFill="1" applyBorder="1" applyAlignment="1">
      <alignment horizontal="center" vertical="top" wrapText="1"/>
    </xf>
    <xf numFmtId="0" fontId="5" fillId="6" borderId="40" xfId="0" applyFont="1" applyFill="1" applyBorder="1" applyAlignment="1">
      <alignment horizontal="center" vertical="center"/>
    </xf>
    <xf numFmtId="49" fontId="5" fillId="6" borderId="55" xfId="0" applyNumberFormat="1" applyFont="1" applyFill="1" applyBorder="1" applyAlignment="1">
      <alignment horizontal="center" vertical="center" wrapText="1"/>
    </xf>
    <xf numFmtId="0" fontId="5" fillId="6" borderId="55" xfId="0" applyFont="1" applyFill="1" applyBorder="1" applyAlignment="1">
      <alignment horizontal="center" vertical="center"/>
    </xf>
    <xf numFmtId="0" fontId="5" fillId="6" borderId="63" xfId="0" applyFont="1" applyFill="1" applyBorder="1" applyAlignment="1">
      <alignment horizontal="center" vertical="center"/>
    </xf>
    <xf numFmtId="49" fontId="5" fillId="6" borderId="40" xfId="0" applyNumberFormat="1" applyFont="1" applyFill="1" applyBorder="1" applyAlignment="1">
      <alignment horizontal="left" vertical="center"/>
    </xf>
    <xf numFmtId="0" fontId="5" fillId="6" borderId="66" xfId="0" applyFont="1" applyFill="1" applyBorder="1" applyAlignment="1">
      <alignment horizontal="center" vertical="center"/>
    </xf>
    <xf numFmtId="0" fontId="5" fillId="6" borderId="68" xfId="0" applyFont="1" applyFill="1" applyBorder="1" applyAlignment="1">
      <alignment horizontal="center" vertical="center"/>
    </xf>
    <xf numFmtId="49" fontId="5" fillId="6" borderId="39" xfId="0" applyNumberFormat="1" applyFont="1" applyFill="1" applyBorder="1" applyAlignment="1">
      <alignment horizontal="left" vertical="center"/>
    </xf>
    <xf numFmtId="0" fontId="5" fillId="6" borderId="9" xfId="0" applyFont="1" applyFill="1" applyBorder="1" applyAlignment="1">
      <alignment horizontal="center" vertical="center"/>
    </xf>
    <xf numFmtId="0" fontId="5" fillId="6" borderId="38" xfId="0" applyFont="1" applyFill="1" applyBorder="1" applyAlignment="1">
      <alignment horizontal="center" vertical="center" wrapText="1"/>
    </xf>
    <xf numFmtId="49" fontId="5" fillId="6" borderId="61" xfId="0" applyNumberFormat="1"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5" fillId="6" borderId="13" xfId="0" applyFont="1" applyFill="1" applyBorder="1" applyAlignment="1">
      <alignment horizontal="center" vertical="center"/>
    </xf>
    <xf numFmtId="0" fontId="5" fillId="6" borderId="11" xfId="0" applyFont="1" applyFill="1" applyBorder="1" applyAlignment="1">
      <alignment horizontal="center" vertical="center"/>
    </xf>
    <xf numFmtId="49" fontId="5" fillId="6" borderId="71" xfId="0" applyNumberFormat="1" applyFont="1" applyFill="1" applyBorder="1" applyAlignment="1">
      <alignment horizontal="left" vertical="center" wrapText="1"/>
    </xf>
    <xf numFmtId="49" fontId="5" fillId="6" borderId="71" xfId="0" applyNumberFormat="1" applyFont="1" applyFill="1" applyBorder="1" applyAlignment="1">
      <alignment horizontal="left" vertical="center"/>
    </xf>
    <xf numFmtId="0" fontId="5" fillId="6" borderId="71" xfId="0" applyFont="1" applyFill="1" applyBorder="1" applyAlignment="1">
      <alignment horizontal="center" vertical="center"/>
    </xf>
    <xf numFmtId="4" fontId="5" fillId="6" borderId="71" xfId="0" applyNumberFormat="1" applyFont="1" applyFill="1" applyBorder="1" applyAlignment="1">
      <alignment horizontal="center" vertical="center"/>
    </xf>
    <xf numFmtId="4" fontId="5" fillId="6" borderId="11" xfId="0" applyNumberFormat="1" applyFont="1" applyFill="1" applyBorder="1" applyAlignment="1">
      <alignment horizontal="center" vertical="center"/>
    </xf>
    <xf numFmtId="49" fontId="12" fillId="6" borderId="55"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center" wrapText="1"/>
    </xf>
    <xf numFmtId="0" fontId="12" fillId="6" borderId="55" xfId="0" applyFont="1" applyFill="1" applyBorder="1" applyAlignment="1">
      <alignment horizontal="center" vertical="center"/>
    </xf>
    <xf numFmtId="0" fontId="12" fillId="6" borderId="11" xfId="0" applyFont="1" applyFill="1" applyBorder="1" applyAlignment="1">
      <alignment horizontal="center" vertical="center"/>
    </xf>
    <xf numFmtId="49" fontId="12" fillId="6" borderId="40" xfId="0" applyNumberFormat="1" applyFont="1" applyFill="1" applyBorder="1" applyAlignment="1">
      <alignment horizontal="left" vertical="center" wrapText="1"/>
    </xf>
    <xf numFmtId="49" fontId="12" fillId="6" borderId="71" xfId="0" applyNumberFormat="1" applyFont="1" applyFill="1" applyBorder="1" applyAlignment="1">
      <alignment horizontal="left" vertical="center" wrapText="1"/>
    </xf>
    <xf numFmtId="4" fontId="5" fillId="6" borderId="71" xfId="0" applyNumberFormat="1" applyFont="1" applyFill="1" applyBorder="1" applyAlignment="1">
      <alignment horizontal="center" vertical="top" wrapText="1"/>
    </xf>
    <xf numFmtId="4" fontId="5" fillId="6" borderId="11" xfId="0" applyNumberFormat="1" applyFont="1" applyFill="1" applyBorder="1" applyAlignment="1">
      <alignment horizontal="center" vertical="top" wrapText="1"/>
    </xf>
    <xf numFmtId="49" fontId="12" fillId="6" borderId="17" xfId="0" applyNumberFormat="1" applyFont="1" applyFill="1" applyBorder="1" applyAlignment="1">
      <alignment horizontal="center" vertical="center" wrapText="1"/>
    </xf>
    <xf numFmtId="4" fontId="6" fillId="0" borderId="62" xfId="0" applyNumberFormat="1" applyFont="1" applyFill="1" applyBorder="1" applyAlignment="1">
      <alignment horizontal="center" vertical="center"/>
    </xf>
    <xf numFmtId="0" fontId="4" fillId="0" borderId="0" xfId="0" applyFont="1" applyAlignment="1">
      <alignment horizontal="center" vertical="top"/>
    </xf>
    <xf numFmtId="0" fontId="5" fillId="0" borderId="46" xfId="0" applyFont="1" applyBorder="1" applyAlignment="1">
      <alignment horizontal="center" vertical="top" wrapText="1"/>
    </xf>
    <xf numFmtId="0" fontId="5" fillId="0" borderId="47" xfId="0" applyFont="1" applyBorder="1" applyAlignment="1">
      <alignment horizontal="center" vertical="top"/>
    </xf>
    <xf numFmtId="0" fontId="5" fillId="0" borderId="48" xfId="0" applyFont="1" applyBorder="1" applyAlignment="1">
      <alignment horizontal="center" vertical="top"/>
    </xf>
    <xf numFmtId="0" fontId="6" fillId="7" borderId="1" xfId="0" applyFont="1" applyFill="1" applyBorder="1" applyAlignment="1">
      <alignment horizontal="center" vertical="top" wrapText="1"/>
    </xf>
    <xf numFmtId="0" fontId="12" fillId="0" borderId="63" xfId="0" applyFont="1" applyFill="1" applyBorder="1" applyAlignment="1">
      <alignment horizontal="center" vertical="center"/>
    </xf>
    <xf numFmtId="0" fontId="12" fillId="0" borderId="55" xfId="0" applyFont="1" applyFill="1" applyBorder="1" applyAlignment="1">
      <alignment horizontal="center" vertical="center"/>
    </xf>
    <xf numFmtId="0" fontId="6" fillId="5" borderId="62" xfId="0" applyFont="1" applyFill="1" applyBorder="1" applyAlignment="1">
      <alignment horizontal="center" vertical="center"/>
    </xf>
    <xf numFmtId="0" fontId="5" fillId="0" borderId="4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 fontId="4"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7" fillId="6" borderId="1" xfId="0" applyFont="1" applyFill="1" applyBorder="1" applyAlignment="1">
      <alignment horizontal="center" vertical="center"/>
    </xf>
    <xf numFmtId="0" fontId="18" fillId="6" borderId="0" xfId="0" applyFont="1" applyFill="1" applyAlignment="1">
      <alignment horizontal="center" vertical="center"/>
    </xf>
    <xf numFmtId="4" fontId="18" fillId="6" borderId="0" xfId="0" applyNumberFormat="1" applyFont="1" applyFill="1" applyAlignment="1">
      <alignment horizontal="center" vertical="center"/>
    </xf>
    <xf numFmtId="4" fontId="5" fillId="6" borderId="73" xfId="0" applyNumberFormat="1" applyFont="1" applyFill="1" applyBorder="1" applyAlignment="1">
      <alignment horizontal="center" vertical="center"/>
    </xf>
    <xf numFmtId="4" fontId="5" fillId="6" borderId="71" xfId="0" applyNumberFormat="1" applyFont="1" applyFill="1" applyBorder="1" applyAlignment="1">
      <alignment horizontal="center" vertical="center"/>
    </xf>
    <xf numFmtId="4" fontId="5" fillId="6" borderId="3" xfId="0" applyNumberFormat="1" applyFont="1" applyFill="1" applyBorder="1" applyAlignment="1">
      <alignment horizontal="center" vertical="center"/>
    </xf>
    <xf numFmtId="4" fontId="5" fillId="6" borderId="15" xfId="0" applyNumberFormat="1"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top" wrapText="1"/>
    </xf>
    <xf numFmtId="49" fontId="5" fillId="8" borderId="1" xfId="0" applyNumberFormat="1" applyFont="1" applyFill="1" applyBorder="1" applyAlignment="1">
      <alignment horizontal="center" vertical="center" wrapText="1"/>
    </xf>
    <xf numFmtId="0" fontId="5" fillId="8" borderId="61" xfId="0" applyFont="1" applyFill="1" applyBorder="1" applyAlignment="1">
      <alignment horizontal="center" vertical="center"/>
    </xf>
    <xf numFmtId="0" fontId="5" fillId="8" borderId="57" xfId="0" applyFont="1" applyFill="1" applyBorder="1" applyAlignment="1">
      <alignment horizontal="center" vertical="center"/>
    </xf>
    <xf numFmtId="0" fontId="5" fillId="8" borderId="38" xfId="0" applyFont="1" applyFill="1" applyBorder="1" applyAlignment="1">
      <alignment horizontal="center" vertical="center"/>
    </xf>
    <xf numFmtId="49" fontId="5" fillId="8" borderId="61" xfId="0" applyNumberFormat="1" applyFont="1" applyFill="1" applyBorder="1" applyAlignment="1">
      <alignment horizontal="center" vertical="center" wrapText="1"/>
    </xf>
    <xf numFmtId="0" fontId="5" fillId="8" borderId="55" xfId="0" applyFont="1" applyFill="1" applyBorder="1" applyAlignment="1">
      <alignment horizontal="center" vertical="center"/>
    </xf>
    <xf numFmtId="0" fontId="5" fillId="8" borderId="66"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35" xfId="0" applyFont="1" applyFill="1" applyBorder="1" applyAlignment="1">
      <alignment horizontal="center" vertical="center"/>
    </xf>
    <xf numFmtId="0" fontId="8" fillId="8" borderId="14" xfId="0" applyFont="1" applyFill="1" applyBorder="1" applyAlignment="1">
      <alignment horizontal="center" vertical="center"/>
    </xf>
    <xf numFmtId="49" fontId="5" fillId="8" borderId="55" xfId="0" applyNumberFormat="1" applyFont="1" applyFill="1" applyBorder="1" applyAlignment="1">
      <alignment horizontal="center" vertical="center" wrapText="1"/>
    </xf>
    <xf numFmtId="0" fontId="5" fillId="8" borderId="63" xfId="0" applyFont="1" applyFill="1" applyBorder="1" applyAlignment="1">
      <alignment horizontal="center" vertical="center"/>
    </xf>
    <xf numFmtId="49" fontId="5" fillId="8" borderId="40" xfId="0" applyNumberFormat="1" applyFont="1" applyFill="1" applyBorder="1" applyAlignment="1">
      <alignment horizontal="left" vertical="center"/>
    </xf>
    <xf numFmtId="49" fontId="5" fillId="8" borderId="55" xfId="0" applyNumberFormat="1" applyFont="1" applyFill="1" applyBorder="1" applyAlignment="1">
      <alignment horizontal="center" vertical="center"/>
    </xf>
    <xf numFmtId="0" fontId="5" fillId="8" borderId="56" xfId="0" applyFont="1" applyFill="1" applyBorder="1" applyAlignment="1">
      <alignment horizontal="center" vertical="center"/>
    </xf>
    <xf numFmtId="4" fontId="5" fillId="8" borderId="40" xfId="0" applyNumberFormat="1" applyFont="1" applyFill="1" applyBorder="1" applyAlignment="1">
      <alignment horizontal="center" vertical="center"/>
    </xf>
    <xf numFmtId="4" fontId="5" fillId="8" borderId="55" xfId="0" applyNumberFormat="1" applyFont="1" applyFill="1" applyBorder="1" applyAlignment="1">
      <alignment horizontal="center" vertical="center"/>
    </xf>
    <xf numFmtId="49" fontId="5" fillId="8" borderId="59" xfId="0" applyNumberFormat="1" applyFont="1" applyFill="1" applyBorder="1" applyAlignment="1">
      <alignment horizontal="center" vertical="center"/>
    </xf>
    <xf numFmtId="49" fontId="5" fillId="8" borderId="46" xfId="0" applyNumberFormat="1" applyFont="1" applyFill="1" applyBorder="1" applyAlignment="1">
      <alignment horizontal="center" vertical="center" wrapText="1"/>
    </xf>
    <xf numFmtId="0" fontId="5" fillId="8" borderId="7" xfId="0" applyFont="1" applyFill="1" applyBorder="1" applyAlignment="1">
      <alignment horizontal="center" vertical="center"/>
    </xf>
    <xf numFmtId="49" fontId="5" fillId="8" borderId="38" xfId="0" applyNumberFormat="1" applyFont="1" applyFill="1" applyBorder="1" applyAlignment="1">
      <alignment horizontal="left" vertical="center"/>
    </xf>
    <xf numFmtId="49" fontId="5" fillId="8" borderId="61" xfId="0" applyNumberFormat="1" applyFont="1" applyFill="1" applyBorder="1" applyAlignment="1">
      <alignment horizontal="center" vertical="center"/>
    </xf>
    <xf numFmtId="4" fontId="5" fillId="8" borderId="38" xfId="0" applyNumberFormat="1" applyFont="1" applyFill="1" applyBorder="1" applyAlignment="1">
      <alignment horizontal="center" vertical="center"/>
    </xf>
    <xf numFmtId="4" fontId="5" fillId="8" borderId="61" xfId="0" applyNumberFormat="1" applyFont="1" applyFill="1" applyBorder="1" applyAlignment="1">
      <alignment horizontal="center" vertical="center"/>
    </xf>
    <xf numFmtId="49" fontId="5" fillId="8" borderId="60" xfId="0" applyNumberFormat="1" applyFont="1" applyFill="1" applyBorder="1" applyAlignment="1">
      <alignment horizontal="center" vertical="center"/>
    </xf>
    <xf numFmtId="49" fontId="5" fillId="8" borderId="47" xfId="0" applyNumberFormat="1" applyFont="1" applyFill="1" applyBorder="1" applyAlignment="1">
      <alignment horizontal="center" vertical="center" wrapText="1"/>
    </xf>
    <xf numFmtId="4" fontId="5" fillId="8" borderId="56" xfId="0" applyNumberFormat="1" applyFont="1" applyFill="1" applyBorder="1" applyAlignment="1">
      <alignment horizontal="center" vertical="center"/>
    </xf>
    <xf numFmtId="4" fontId="5" fillId="8" borderId="57" xfId="0" applyNumberFormat="1" applyFont="1" applyFill="1" applyBorder="1" applyAlignment="1">
      <alignment horizontal="center" vertical="center"/>
    </xf>
    <xf numFmtId="49" fontId="5" fillId="8" borderId="66" xfId="0" applyNumberFormat="1" applyFont="1" applyFill="1" applyBorder="1" applyAlignment="1">
      <alignment horizontal="center" vertical="center" wrapText="1"/>
    </xf>
    <xf numFmtId="49" fontId="5" fillId="8" borderId="66" xfId="0" applyNumberFormat="1" applyFont="1" applyFill="1" applyBorder="1" applyAlignment="1">
      <alignment horizontal="center" vertical="center"/>
    </xf>
    <xf numFmtId="0" fontId="5" fillId="8" borderId="65" xfId="0" applyFont="1" applyFill="1" applyBorder="1" applyAlignment="1">
      <alignment horizontal="center" vertical="center"/>
    </xf>
    <xf numFmtId="4" fontId="5" fillId="8" borderId="39" xfId="0" applyNumberFormat="1" applyFont="1" applyFill="1" applyBorder="1" applyAlignment="1">
      <alignment horizontal="center" vertical="center"/>
    </xf>
    <xf numFmtId="4" fontId="5" fillId="8" borderId="66" xfId="0" applyNumberFormat="1" applyFont="1" applyFill="1" applyBorder="1" applyAlignment="1">
      <alignment horizontal="center" vertical="center"/>
    </xf>
    <xf numFmtId="4" fontId="5" fillId="8" borderId="65" xfId="0" applyNumberFormat="1" applyFont="1" applyFill="1" applyBorder="1" applyAlignment="1">
      <alignment horizontal="center" vertical="center"/>
    </xf>
    <xf numFmtId="49" fontId="5" fillId="8" borderId="67" xfId="0" applyNumberFormat="1" applyFont="1" applyFill="1" applyBorder="1" applyAlignment="1">
      <alignment horizontal="center" vertical="center"/>
    </xf>
    <xf numFmtId="49" fontId="5" fillId="8" borderId="48" xfId="0" applyNumberFormat="1" applyFont="1" applyFill="1" applyBorder="1" applyAlignment="1">
      <alignment horizontal="center" vertical="center" wrapText="1"/>
    </xf>
    <xf numFmtId="49" fontId="5" fillId="8" borderId="14" xfId="0" applyNumberFormat="1" applyFont="1" applyFill="1" applyBorder="1" applyAlignment="1">
      <alignment horizontal="center" vertical="center" wrapText="1"/>
    </xf>
    <xf numFmtId="49" fontId="5" fillId="8" borderId="14" xfId="0" applyNumberFormat="1" applyFont="1" applyFill="1" applyBorder="1" applyAlignment="1">
      <alignment horizontal="center" vertical="center"/>
    </xf>
    <xf numFmtId="4" fontId="5" fillId="8" borderId="21" xfId="0" applyNumberFormat="1" applyFont="1" applyFill="1" applyBorder="1" applyAlignment="1">
      <alignment horizontal="center" vertical="center"/>
    </xf>
    <xf numFmtId="4" fontId="5" fillId="8" borderId="14" xfId="0" applyNumberFormat="1" applyFont="1" applyFill="1" applyBorder="1" applyAlignment="1">
      <alignment horizontal="center" vertical="center"/>
    </xf>
    <xf numFmtId="4" fontId="5" fillId="8" borderId="35" xfId="0" applyNumberFormat="1" applyFont="1" applyFill="1" applyBorder="1" applyAlignment="1">
      <alignment horizontal="center" vertical="center"/>
    </xf>
    <xf numFmtId="49" fontId="5" fillId="8" borderId="34" xfId="0" applyNumberFormat="1" applyFont="1" applyFill="1" applyBorder="1" applyAlignment="1">
      <alignment horizontal="center" vertical="center"/>
    </xf>
    <xf numFmtId="49" fontId="5" fillId="8" borderId="45" xfId="0" applyNumberFormat="1" applyFont="1" applyFill="1" applyBorder="1" applyAlignment="1">
      <alignment horizontal="center" vertical="center" wrapText="1"/>
    </xf>
    <xf numFmtId="4" fontId="5" fillId="8" borderId="40" xfId="0" applyNumberFormat="1" applyFont="1" applyFill="1" applyBorder="1" applyAlignment="1">
      <alignment horizontal="center" vertical="top" wrapText="1"/>
    </xf>
    <xf numFmtId="4" fontId="5" fillId="8" borderId="55" xfId="0" applyNumberFormat="1" applyFont="1" applyFill="1" applyBorder="1" applyAlignment="1">
      <alignment horizontal="center" vertical="top" wrapText="1"/>
    </xf>
    <xf numFmtId="49" fontId="5" fillId="8" borderId="11" xfId="0" applyNumberFormat="1" applyFont="1" applyFill="1" applyBorder="1" applyAlignment="1">
      <alignment horizontal="center" vertical="center"/>
    </xf>
    <xf numFmtId="0" fontId="5" fillId="8" borderId="41" xfId="0" applyFont="1" applyFill="1" applyBorder="1" applyAlignment="1">
      <alignment horizontal="center" vertical="center"/>
    </xf>
    <xf numFmtId="0" fontId="5" fillId="8" borderId="11" xfId="0" applyFont="1" applyFill="1" applyBorder="1" applyAlignment="1">
      <alignment horizontal="center" vertical="center"/>
    </xf>
    <xf numFmtId="4" fontId="5" fillId="8" borderId="41" xfId="0" applyNumberFormat="1" applyFont="1" applyFill="1" applyBorder="1" applyAlignment="1">
      <alignment horizontal="center" vertical="center"/>
    </xf>
    <xf numFmtId="49" fontId="5" fillId="8" borderId="72" xfId="0" applyNumberFormat="1" applyFont="1" applyFill="1" applyBorder="1" applyAlignment="1">
      <alignment horizontal="center" vertical="center"/>
    </xf>
    <xf numFmtId="49" fontId="5" fillId="8" borderId="70" xfId="0" applyNumberFormat="1" applyFont="1" applyFill="1" applyBorder="1" applyAlignment="1">
      <alignment horizontal="center" vertical="center" wrapText="1"/>
    </xf>
    <xf numFmtId="49" fontId="5" fillId="8" borderId="9" xfId="0" applyNumberFormat="1" applyFont="1" applyFill="1" applyBorder="1" applyAlignment="1">
      <alignment horizontal="center" vertical="center"/>
    </xf>
    <xf numFmtId="0" fontId="5" fillId="8" borderId="74" xfId="0" applyFont="1" applyFill="1" applyBorder="1" applyAlignment="1">
      <alignment horizontal="center" vertical="center"/>
    </xf>
    <xf numFmtId="0" fontId="5" fillId="8" borderId="9" xfId="0" applyFont="1" applyFill="1" applyBorder="1" applyAlignment="1">
      <alignment horizontal="center" vertical="center"/>
    </xf>
    <xf numFmtId="4" fontId="5" fillId="8" borderId="74" xfId="0" applyNumberFormat="1" applyFont="1" applyFill="1" applyBorder="1" applyAlignment="1">
      <alignment horizontal="center" vertical="center"/>
    </xf>
    <xf numFmtId="49" fontId="5" fillId="8" borderId="49" xfId="0" applyNumberFormat="1" applyFont="1" applyFill="1" applyBorder="1" applyAlignment="1">
      <alignment horizontal="center" vertical="center"/>
    </xf>
    <xf numFmtId="49" fontId="5" fillId="8" borderId="50" xfId="0" applyNumberFormat="1" applyFont="1" applyFill="1" applyBorder="1" applyAlignment="1">
      <alignment horizontal="center" vertical="center" wrapText="1"/>
    </xf>
    <xf numFmtId="49" fontId="5" fillId="8" borderId="11" xfId="0" applyNumberFormat="1" applyFont="1" applyFill="1" applyBorder="1" applyAlignment="1">
      <alignment horizontal="center" vertical="top" wrapText="1"/>
    </xf>
    <xf numFmtId="0" fontId="5" fillId="8" borderId="41" xfId="0" applyFont="1" applyFill="1" applyBorder="1" applyAlignment="1">
      <alignment horizontal="center" vertical="top" wrapText="1"/>
    </xf>
    <xf numFmtId="4" fontId="5" fillId="8" borderId="73" xfId="0" applyNumberFormat="1" applyFont="1" applyFill="1" applyBorder="1" applyAlignment="1">
      <alignment horizontal="center" vertical="center"/>
    </xf>
    <xf numFmtId="4" fontId="5" fillId="8" borderId="9" xfId="0" applyNumberFormat="1" applyFont="1" applyFill="1" applyBorder="1" applyAlignment="1">
      <alignment horizontal="center" vertical="center"/>
    </xf>
    <xf numFmtId="0" fontId="5" fillId="8" borderId="11" xfId="0" applyFont="1" applyFill="1" applyBorder="1" applyAlignment="1">
      <alignment horizontal="center" vertical="top" wrapText="1"/>
    </xf>
    <xf numFmtId="4" fontId="5" fillId="8" borderId="41" xfId="0" applyNumberFormat="1" applyFont="1" applyFill="1" applyBorder="1" applyAlignment="1">
      <alignment horizontal="center" vertical="top" wrapText="1"/>
    </xf>
    <xf numFmtId="49" fontId="5" fillId="8" borderId="72" xfId="0" applyNumberFormat="1" applyFont="1" applyFill="1" applyBorder="1" applyAlignment="1">
      <alignment horizontal="center" vertical="top" wrapText="1"/>
    </xf>
    <xf numFmtId="49" fontId="5" fillId="8" borderId="70" xfId="0" applyNumberFormat="1" applyFont="1" applyFill="1" applyBorder="1" applyAlignment="1">
      <alignment horizontal="center" vertical="top" wrapText="1"/>
    </xf>
    <xf numFmtId="49" fontId="5" fillId="8" borderId="61" xfId="0" applyNumberFormat="1" applyFont="1" applyFill="1" applyBorder="1" applyAlignment="1">
      <alignment horizontal="center" vertical="top" wrapText="1"/>
    </xf>
    <xf numFmtId="0" fontId="5" fillId="8" borderId="57" xfId="0" applyFont="1" applyFill="1" applyBorder="1" applyAlignment="1">
      <alignment horizontal="center" vertical="top" wrapText="1"/>
    </xf>
    <xf numFmtId="0" fontId="5" fillId="8" borderId="61" xfId="0" applyFont="1" applyFill="1" applyBorder="1" applyAlignment="1">
      <alignment horizontal="center" vertical="top" wrapText="1"/>
    </xf>
    <xf numFmtId="4" fontId="5" fillId="8" borderId="57" xfId="0" applyNumberFormat="1" applyFont="1" applyFill="1" applyBorder="1" applyAlignment="1">
      <alignment horizontal="center" vertical="top" wrapText="1"/>
    </xf>
    <xf numFmtId="49" fontId="5" fillId="8" borderId="60" xfId="0" applyNumberFormat="1" applyFont="1" applyFill="1" applyBorder="1" applyAlignment="1">
      <alignment horizontal="center" vertical="top" wrapText="1"/>
    </xf>
    <xf numFmtId="49" fontId="5" fillId="8" borderId="47" xfId="0" applyNumberFormat="1" applyFont="1" applyFill="1" applyBorder="1" applyAlignment="1">
      <alignment horizontal="center" vertical="top" wrapText="1"/>
    </xf>
    <xf numFmtId="49"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4" fontId="5" fillId="8" borderId="71" xfId="0" applyNumberFormat="1" applyFont="1" applyFill="1" applyBorder="1" applyAlignment="1">
      <alignment horizontal="center" vertical="center"/>
    </xf>
    <xf numFmtId="4" fontId="5" fillId="8" borderId="11" xfId="0" applyNumberFormat="1" applyFont="1" applyFill="1" applyBorder="1" applyAlignment="1">
      <alignment horizontal="center" vertical="center"/>
    </xf>
    <xf numFmtId="4" fontId="5" fillId="8" borderId="1" xfId="0" applyNumberFormat="1" applyFont="1" applyFill="1" applyBorder="1" applyAlignment="1">
      <alignment horizontal="center" vertical="center"/>
    </xf>
    <xf numFmtId="49" fontId="5" fillId="0" borderId="9" xfId="0" applyNumberFormat="1" applyFont="1" applyBorder="1" applyAlignment="1">
      <alignment horizontal="center" vertical="center" wrapText="1"/>
    </xf>
    <xf numFmtId="0" fontId="5" fillId="0" borderId="78" xfId="0" applyFont="1" applyBorder="1" applyAlignment="1">
      <alignment horizontal="center" vertical="center"/>
    </xf>
    <xf numFmtId="49" fontId="5" fillId="0" borderId="32" xfId="0" applyNumberFormat="1" applyFont="1" applyFill="1" applyBorder="1" applyAlignment="1">
      <alignment horizontal="center" vertical="center"/>
    </xf>
    <xf numFmtId="4" fontId="5" fillId="6" borderId="78" xfId="0" applyNumberFormat="1" applyFont="1" applyFill="1" applyBorder="1" applyAlignment="1">
      <alignment horizontal="center" vertical="center"/>
    </xf>
    <xf numFmtId="49" fontId="5" fillId="8" borderId="1" xfId="0" applyNumberFormat="1" applyFont="1" applyFill="1" applyBorder="1" applyAlignment="1">
      <alignment horizontal="left" vertical="center"/>
    </xf>
    <xf numFmtId="0" fontId="5" fillId="8" borderId="0" xfId="0" applyFont="1" applyFill="1" applyBorder="1" applyAlignment="1">
      <alignment horizontal="center" vertical="center"/>
    </xf>
    <xf numFmtId="49" fontId="5" fillId="8" borderId="21" xfId="0" applyNumberFormat="1" applyFont="1" applyFill="1" applyBorder="1" applyAlignment="1">
      <alignment horizontal="left" vertical="center"/>
    </xf>
    <xf numFmtId="0" fontId="5" fillId="8" borderId="40"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68" xfId="0" applyFont="1" applyFill="1" applyBorder="1" applyAlignment="1">
      <alignment horizontal="center" vertical="center"/>
    </xf>
    <xf numFmtId="49" fontId="5" fillId="8" borderId="39" xfId="0" applyNumberFormat="1" applyFont="1" applyFill="1" applyBorder="1" applyAlignment="1">
      <alignment horizontal="left" vertical="center"/>
    </xf>
    <xf numFmtId="0" fontId="5" fillId="8" borderId="71" xfId="0" applyFont="1" applyFill="1" applyBorder="1" applyAlignment="1">
      <alignment horizontal="center" vertical="center"/>
    </xf>
    <xf numFmtId="49" fontId="5" fillId="8" borderId="11" xfId="0" applyNumberFormat="1" applyFont="1" applyFill="1" applyBorder="1" applyAlignment="1">
      <alignment horizontal="center" vertical="center" wrapText="1"/>
    </xf>
    <xf numFmtId="0" fontId="5" fillId="8" borderId="13" xfId="0" applyFont="1" applyFill="1" applyBorder="1" applyAlignment="1">
      <alignment horizontal="center" vertical="center"/>
    </xf>
    <xf numFmtId="49" fontId="5" fillId="8" borderId="71" xfId="0" applyNumberFormat="1" applyFont="1" applyFill="1" applyBorder="1" applyAlignment="1">
      <alignment horizontal="left" vertical="center"/>
    </xf>
    <xf numFmtId="49" fontId="5" fillId="8" borderId="9" xfId="0" applyNumberFormat="1" applyFont="1" applyFill="1" applyBorder="1" applyAlignment="1">
      <alignment horizontal="center" vertical="center" wrapText="1"/>
    </xf>
    <xf numFmtId="0" fontId="5" fillId="8" borderId="73" xfId="0" applyFont="1" applyFill="1" applyBorder="1" applyAlignment="1">
      <alignment horizontal="center" vertical="center"/>
    </xf>
    <xf numFmtId="0" fontId="5" fillId="8" borderId="12" xfId="0" applyFont="1" applyFill="1" applyBorder="1" applyAlignment="1">
      <alignment horizontal="center" vertical="center"/>
    </xf>
    <xf numFmtId="49" fontId="5" fillId="8" borderId="73" xfId="0" applyNumberFormat="1" applyFont="1" applyFill="1" applyBorder="1" applyAlignment="1">
      <alignment horizontal="left" vertical="center"/>
    </xf>
    <xf numFmtId="0" fontId="5" fillId="8" borderId="71" xfId="0" applyFont="1" applyFill="1" applyBorder="1" applyAlignment="1">
      <alignment horizontal="center" vertical="top" wrapText="1"/>
    </xf>
    <xf numFmtId="0" fontId="5" fillId="8" borderId="13" xfId="0" applyFont="1" applyFill="1" applyBorder="1" applyAlignment="1">
      <alignment horizontal="center" vertical="top" wrapText="1"/>
    </xf>
    <xf numFmtId="49" fontId="5" fillId="8" borderId="71" xfId="0" applyNumberFormat="1" applyFont="1" applyFill="1" applyBorder="1" applyAlignment="1">
      <alignment horizontal="left" vertical="top"/>
    </xf>
    <xf numFmtId="0" fontId="5" fillId="8" borderId="38" xfId="0" applyFont="1" applyFill="1" applyBorder="1" applyAlignment="1">
      <alignment horizontal="center" vertical="top" wrapText="1"/>
    </xf>
    <xf numFmtId="0" fontId="5" fillId="8" borderId="7" xfId="0" applyFont="1" applyFill="1" applyBorder="1" applyAlignment="1">
      <alignment horizontal="center" vertical="top" wrapText="1"/>
    </xf>
    <xf numFmtId="49" fontId="5" fillId="8" borderId="38" xfId="0" applyNumberFormat="1" applyFont="1" applyFill="1" applyBorder="1" applyAlignment="1">
      <alignment horizontal="left" vertical="top"/>
    </xf>
    <xf numFmtId="0" fontId="8" fillId="8" borderId="61" xfId="0" applyFont="1" applyFill="1" applyBorder="1" applyAlignment="1">
      <alignment horizontal="center" vertical="center"/>
    </xf>
    <xf numFmtId="0" fontId="5" fillId="6" borderId="12" xfId="0" applyFont="1" applyFill="1" applyBorder="1" applyAlignment="1">
      <alignment horizontal="center" vertical="center"/>
    </xf>
    <xf numFmtId="49" fontId="5" fillId="6" borderId="73" xfId="0" applyNumberFormat="1" applyFont="1" applyFill="1" applyBorder="1" applyAlignment="1">
      <alignment horizontal="left" vertical="center"/>
    </xf>
    <xf numFmtId="49" fontId="5" fillId="8" borderId="38" xfId="0" applyNumberFormat="1" applyFont="1" applyFill="1" applyBorder="1" applyAlignment="1">
      <alignment horizontal="center" vertical="center" wrapText="1"/>
    </xf>
    <xf numFmtId="49" fontId="8" fillId="8" borderId="38" xfId="0" applyNumberFormat="1" applyFont="1" applyFill="1" applyBorder="1" applyAlignment="1">
      <alignment horizontal="center" vertical="center" wrapText="1"/>
    </xf>
    <xf numFmtId="0" fontId="4" fillId="8" borderId="0" xfId="0" applyFont="1" applyFill="1" applyAlignment="1">
      <alignment horizontal="center" vertical="center" wrapText="1"/>
    </xf>
    <xf numFmtId="49" fontId="5" fillId="8" borderId="38" xfId="0" applyNumberFormat="1" applyFont="1" applyFill="1" applyBorder="1" applyAlignment="1">
      <alignment horizontal="center" vertical="top" wrapText="1"/>
    </xf>
    <xf numFmtId="49" fontId="11" fillId="8" borderId="57" xfId="0" applyNumberFormat="1" applyFont="1" applyFill="1" applyBorder="1" applyAlignment="1">
      <alignment horizontal="center" vertical="top" wrapText="1"/>
    </xf>
    <xf numFmtId="49" fontId="5" fillId="8" borderId="73" xfId="0" applyNumberFormat="1" applyFont="1" applyFill="1" applyBorder="1" applyAlignment="1">
      <alignment horizontal="center" vertical="center" wrapText="1"/>
    </xf>
    <xf numFmtId="0" fontId="12" fillId="6" borderId="61" xfId="0" applyFont="1" applyFill="1" applyBorder="1" applyAlignment="1">
      <alignment horizontal="center" vertical="center"/>
    </xf>
    <xf numFmtId="4" fontId="5" fillId="6" borderId="57" xfId="0" applyNumberFormat="1" applyFont="1" applyFill="1" applyBorder="1" applyAlignment="1">
      <alignment horizontal="center" vertical="center"/>
    </xf>
    <xf numFmtId="4" fontId="5" fillId="6" borderId="56" xfId="0" applyNumberFormat="1" applyFont="1" applyFill="1" applyBorder="1" applyAlignment="1">
      <alignment horizontal="center" vertical="center"/>
    </xf>
    <xf numFmtId="4" fontId="5" fillId="6" borderId="41" xfId="0" applyNumberFormat="1" applyFont="1" applyFill="1" applyBorder="1" applyAlignment="1">
      <alignment horizontal="center" vertical="center"/>
    </xf>
    <xf numFmtId="4" fontId="5" fillId="6" borderId="74" xfId="0" applyNumberFormat="1" applyFont="1" applyFill="1" applyBorder="1" applyAlignment="1">
      <alignment horizontal="center" vertical="center"/>
    </xf>
    <xf numFmtId="4" fontId="5" fillId="6" borderId="35"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38" xfId="0" applyFont="1" applyFill="1" applyBorder="1" applyAlignment="1">
      <alignment horizontal="center" vertical="center"/>
    </xf>
    <xf numFmtId="0" fontId="12" fillId="6" borderId="38"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21" xfId="0" applyFont="1" applyFill="1" applyBorder="1" applyAlignment="1">
      <alignment horizontal="center" vertical="center"/>
    </xf>
    <xf numFmtId="49" fontId="5" fillId="6" borderId="66" xfId="0" applyNumberFormat="1" applyFont="1" applyFill="1" applyBorder="1" applyAlignment="1">
      <alignment horizontal="center" vertical="center" wrapText="1"/>
    </xf>
    <xf numFmtId="49" fontId="5" fillId="6"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xf>
    <xf numFmtId="0" fontId="5" fillId="6" borderId="0" xfId="0" applyFont="1" applyFill="1" applyBorder="1" applyAlignment="1">
      <alignment horizontal="center" vertical="center"/>
    </xf>
    <xf numFmtId="49" fontId="5" fillId="6" borderId="1" xfId="0" applyNumberFormat="1" applyFont="1" applyFill="1" applyBorder="1" applyAlignment="1">
      <alignment horizontal="left" vertical="center"/>
    </xf>
    <xf numFmtId="0" fontId="12" fillId="6" borderId="7" xfId="0" applyFont="1" applyFill="1" applyBorder="1" applyAlignment="1">
      <alignment horizontal="center" vertical="center"/>
    </xf>
    <xf numFmtId="49" fontId="12" fillId="6" borderId="1" xfId="0" applyNumberFormat="1" applyFont="1" applyFill="1" applyBorder="1" applyAlignment="1">
      <alignment horizontal="center" vertical="center" wrapText="1"/>
    </xf>
    <xf numFmtId="0" fontId="5" fillId="8" borderId="73" xfId="0" applyFont="1" applyFill="1" applyBorder="1" applyAlignment="1">
      <alignment horizontal="center" vertical="center"/>
    </xf>
    <xf numFmtId="0" fontId="12" fillId="8" borderId="6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61" xfId="0" applyFont="1" applyFill="1" applyBorder="1" applyAlignment="1">
      <alignment horizontal="center" vertical="top" wrapText="1"/>
    </xf>
    <xf numFmtId="0" fontId="12" fillId="8" borderId="57" xfId="0" applyFont="1" applyFill="1" applyBorder="1" applyAlignment="1">
      <alignment horizontal="center" vertical="center"/>
    </xf>
    <xf numFmtId="0" fontId="12" fillId="0" borderId="18" xfId="0" applyFont="1" applyFill="1" applyBorder="1" applyAlignment="1">
      <alignment horizontal="center" vertical="center"/>
    </xf>
    <xf numFmtId="0" fontId="6" fillId="5" borderId="43"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8"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8" borderId="38"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8" borderId="55" xfId="0" applyFont="1" applyFill="1" applyBorder="1" applyAlignment="1">
      <alignment horizontal="center" vertical="top" wrapText="1"/>
    </xf>
    <xf numFmtId="49" fontId="5" fillId="0" borderId="60" xfId="0" applyNumberFormat="1" applyFont="1" applyFill="1" applyBorder="1" applyAlignment="1">
      <alignment horizontal="center" vertical="center" wrapText="1"/>
    </xf>
    <xf numFmtId="0" fontId="5" fillId="0" borderId="39" xfId="0" applyFont="1" applyFill="1" applyBorder="1" applyAlignment="1">
      <alignment horizontal="center" vertical="center"/>
    </xf>
    <xf numFmtId="49" fontId="5" fillId="8" borderId="57" xfId="0" applyNumberFormat="1" applyFont="1" applyFill="1" applyBorder="1" applyAlignment="1">
      <alignment horizontal="center" vertical="center" wrapText="1"/>
    </xf>
    <xf numFmtId="49" fontId="5" fillId="8" borderId="65"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5" fillId="0" borderId="65"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xf numFmtId="49" fontId="5" fillId="0" borderId="43" xfId="0" applyNumberFormat="1" applyFont="1" applyFill="1" applyBorder="1" applyAlignment="1">
      <alignment horizontal="center" vertical="center" wrapText="1"/>
    </xf>
    <xf numFmtId="49" fontId="5" fillId="8" borderId="74" xfId="0" applyNumberFormat="1" applyFont="1" applyFill="1" applyBorder="1" applyAlignment="1">
      <alignment horizontal="center" vertical="center" wrapText="1"/>
    </xf>
    <xf numFmtId="49" fontId="5" fillId="0" borderId="47"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5" fillId="0" borderId="70" xfId="0" applyNumberFormat="1" applyFont="1" applyFill="1" applyBorder="1" applyAlignment="1">
      <alignment horizontal="center" vertical="center" wrapText="1"/>
    </xf>
    <xf numFmtId="49" fontId="12" fillId="0" borderId="40" xfId="0" applyNumberFormat="1" applyFont="1" applyFill="1" applyBorder="1" applyAlignment="1">
      <alignment horizontal="center" vertical="center" wrapText="1"/>
    </xf>
    <xf numFmtId="49" fontId="12" fillId="0" borderId="57"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49" fontId="5" fillId="8" borderId="41" xfId="0" applyNumberFormat="1" applyFont="1" applyFill="1" applyBorder="1" applyAlignment="1">
      <alignment horizontal="center" vertical="center" wrapText="1"/>
    </xf>
    <xf numFmtId="0" fontId="5" fillId="0" borderId="57" xfId="0" applyFont="1" applyFill="1" applyBorder="1" applyAlignment="1">
      <alignment horizontal="center" vertical="center" wrapText="1"/>
    </xf>
    <xf numFmtId="49" fontId="5" fillId="0" borderId="72" xfId="0" applyNumberFormat="1" applyFont="1" applyFill="1" applyBorder="1" applyAlignment="1">
      <alignment horizontal="center" vertical="center" wrapText="1"/>
    </xf>
    <xf numFmtId="0" fontId="5" fillId="0" borderId="74" xfId="0" applyFont="1" applyFill="1" applyBorder="1" applyAlignment="1">
      <alignment horizontal="center" vertical="center" wrapText="1"/>
    </xf>
    <xf numFmtId="49" fontId="5" fillId="0" borderId="49" xfId="0" applyNumberFormat="1" applyFont="1" applyFill="1" applyBorder="1" applyAlignment="1">
      <alignment horizontal="center" vertical="center" wrapText="1"/>
    </xf>
    <xf numFmtId="49" fontId="5" fillId="0" borderId="50" xfId="0" applyNumberFormat="1" applyFont="1" applyFill="1" applyBorder="1" applyAlignment="1">
      <alignment horizontal="center" vertical="center" wrapText="1"/>
    </xf>
    <xf numFmtId="49" fontId="12" fillId="0" borderId="56" xfId="0" applyNumberFormat="1" applyFont="1" applyFill="1" applyBorder="1" applyAlignment="1">
      <alignment horizontal="center" vertical="center" wrapText="1"/>
    </xf>
    <xf numFmtId="0" fontId="12" fillId="0" borderId="38"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49" fontId="12" fillId="0" borderId="48" xfId="0" applyNumberFormat="1" applyFont="1" applyBorder="1" applyAlignment="1">
      <alignment horizontal="center" vertical="center" wrapText="1"/>
    </xf>
    <xf numFmtId="0" fontId="5" fillId="0" borderId="13" xfId="0" applyFont="1" applyFill="1" applyBorder="1" applyAlignment="1">
      <alignment horizontal="center" vertical="center" wrapText="1"/>
    </xf>
    <xf numFmtId="49" fontId="12" fillId="6" borderId="6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5" fillId="0" borderId="11" xfId="0" applyNumberFormat="1" applyFont="1" applyBorder="1" applyAlignment="1">
      <alignment horizontal="center" vertical="top" wrapText="1"/>
    </xf>
    <xf numFmtId="0" fontId="5" fillId="0" borderId="41" xfId="0" applyFont="1" applyBorder="1" applyAlignment="1">
      <alignment horizontal="center" vertical="top" wrapText="1"/>
    </xf>
    <xf numFmtId="49" fontId="5" fillId="8" borderId="1" xfId="0" applyNumberFormat="1" applyFont="1" applyFill="1" applyBorder="1" applyAlignment="1">
      <alignment vertical="center" wrapText="1"/>
    </xf>
    <xf numFmtId="0" fontId="5" fillId="8" borderId="1" xfId="0" applyFont="1" applyFill="1" applyBorder="1" applyAlignment="1">
      <alignment vertical="center" wrapText="1"/>
    </xf>
    <xf numFmtId="0" fontId="5" fillId="0" borderId="1" xfId="0" applyFont="1" applyFill="1" applyBorder="1" applyAlignment="1">
      <alignment horizontal="center" vertical="top" wrapText="1"/>
    </xf>
    <xf numFmtId="0" fontId="5" fillId="8"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Fill="1" applyBorder="1" applyAlignment="1">
      <alignment horizontal="center" vertical="center" wrapText="1"/>
    </xf>
    <xf numFmtId="0" fontId="5" fillId="5" borderId="43" xfId="0" applyFont="1" applyFill="1" applyBorder="1" applyAlignment="1">
      <alignment horizontal="center" vertical="center"/>
    </xf>
    <xf numFmtId="4" fontId="6" fillId="5" borderId="51" xfId="0" applyNumberFormat="1" applyFont="1" applyFill="1" applyBorder="1" applyAlignment="1">
      <alignment horizontal="center" vertical="center"/>
    </xf>
    <xf numFmtId="4" fontId="6" fillId="5" borderId="62" xfId="0" applyNumberFormat="1" applyFont="1" applyFill="1" applyBorder="1" applyAlignment="1">
      <alignment horizontal="center" vertical="center"/>
    </xf>
    <xf numFmtId="4" fontId="6" fillId="5" borderId="42" xfId="0" applyNumberFormat="1" applyFont="1" applyFill="1" applyBorder="1" applyAlignment="1">
      <alignment horizontal="center" vertical="center"/>
    </xf>
    <xf numFmtId="0" fontId="6" fillId="0" borderId="62" xfId="0" applyFont="1" applyBorder="1" applyAlignment="1">
      <alignment horizontal="center" vertical="center"/>
    </xf>
    <xf numFmtId="0" fontId="5" fillId="0" borderId="1" xfId="0" applyFont="1" applyFill="1" applyBorder="1" applyAlignment="1">
      <alignment horizontal="center" vertical="center"/>
    </xf>
    <xf numFmtId="49" fontId="12" fillId="6" borderId="73" xfId="0" applyNumberFormat="1" applyFont="1" applyFill="1" applyBorder="1" applyAlignment="1">
      <alignment horizontal="left" vertical="center" wrapText="1"/>
    </xf>
    <xf numFmtId="0" fontId="5" fillId="9"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21" fillId="8" borderId="0" xfId="0" applyFont="1" applyFill="1" applyAlignment="1">
      <alignment vertical="top" wrapText="1"/>
    </xf>
    <xf numFmtId="0" fontId="21" fillId="8" borderId="0" xfId="0" applyFont="1" applyFill="1" applyBorder="1" applyAlignment="1">
      <alignment vertical="top" wrapText="1"/>
    </xf>
    <xf numFmtId="49" fontId="7" fillId="0" borderId="6" xfId="0" applyNumberFormat="1" applyFont="1" applyFill="1" applyBorder="1" applyAlignment="1">
      <alignment horizontal="left" vertical="top" wrapText="1"/>
    </xf>
    <xf numFmtId="0" fontId="21" fillId="8" borderId="6" xfId="0" applyFont="1" applyFill="1" applyBorder="1" applyAlignment="1">
      <alignment vertical="top" wrapText="1"/>
    </xf>
    <xf numFmtId="49" fontId="20"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1" fillId="4" borderId="0" xfId="0" applyFont="1" applyFill="1" applyAlignment="1">
      <alignment vertical="top" wrapText="1"/>
    </xf>
    <xf numFmtId="0" fontId="21" fillId="0" borderId="0" xfId="0" applyFont="1" applyAlignment="1">
      <alignment vertical="top" wrapText="1"/>
    </xf>
    <xf numFmtId="0" fontId="21" fillId="0" borderId="0" xfId="0" applyFont="1"/>
    <xf numFmtId="0" fontId="21" fillId="0" borderId="0" xfId="0" applyFont="1" applyAlignment="1">
      <alignment horizontal="center" vertical="top" wrapText="1"/>
    </xf>
    <xf numFmtId="0" fontId="21" fillId="8" borderId="0" xfId="0" applyFont="1" applyFill="1" applyAlignment="1">
      <alignment horizontal="left" vertical="top" wrapText="1"/>
    </xf>
    <xf numFmtId="0" fontId="21" fillId="0" borderId="61" xfId="0" applyFont="1" applyFill="1" applyBorder="1" applyAlignment="1">
      <alignment horizontal="left" vertical="top" wrapText="1"/>
    </xf>
    <xf numFmtId="0" fontId="21" fillId="8" borderId="0" xfId="0" applyFont="1" applyFill="1" applyBorder="1" applyAlignment="1">
      <alignment horizontal="left" vertical="top" wrapText="1"/>
    </xf>
    <xf numFmtId="49" fontId="20" fillId="0" borderId="61" xfId="0" applyNumberFormat="1" applyFont="1" applyFill="1" applyBorder="1" applyAlignment="1">
      <alignment horizontal="left" vertical="top" wrapText="1"/>
    </xf>
    <xf numFmtId="49" fontId="7" fillId="0" borderId="61" xfId="0" applyNumberFormat="1" applyFont="1" applyFill="1" applyBorder="1" applyAlignment="1">
      <alignment horizontal="left" vertical="top" wrapText="1"/>
    </xf>
    <xf numFmtId="0" fontId="21" fillId="8" borderId="61" xfId="0" applyFont="1" applyFill="1" applyBorder="1" applyAlignment="1">
      <alignment horizontal="left" vertical="top" wrapText="1"/>
    </xf>
    <xf numFmtId="49" fontId="20"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1" fillId="4" borderId="0" xfId="0" applyFont="1" applyFill="1" applyAlignment="1">
      <alignment horizontal="left" vertical="top" wrapText="1"/>
    </xf>
    <xf numFmtId="0" fontId="21" fillId="0" borderId="0" xfId="0" applyFont="1" applyAlignment="1">
      <alignment horizontal="left" vertical="top" wrapText="1"/>
    </xf>
    <xf numFmtId="0" fontId="22" fillId="0" borderId="1" xfId="0" applyFont="1" applyBorder="1" applyAlignment="1">
      <alignment horizontal="left" vertical="top" wrapText="1"/>
    </xf>
    <xf numFmtId="0" fontId="23" fillId="8" borderId="0" xfId="0" applyFont="1" applyFill="1" applyAlignment="1">
      <alignment horizontal="center" vertical="top" wrapText="1"/>
    </xf>
    <xf numFmtId="0" fontId="7" fillId="0" borderId="1" xfId="0" applyFont="1" applyFill="1" applyBorder="1" applyAlignment="1">
      <alignment vertical="top" wrapText="1"/>
    </xf>
    <xf numFmtId="0" fontId="22" fillId="10" borderId="1" xfId="0" applyFont="1" applyFill="1" applyBorder="1" applyAlignment="1">
      <alignment horizontal="center" vertical="top" wrapText="1"/>
    </xf>
    <xf numFmtId="0" fontId="22" fillId="10" borderId="61" xfId="0" applyFont="1" applyFill="1" applyBorder="1" applyAlignment="1">
      <alignment horizontal="justify" vertical="top" wrapText="1"/>
    </xf>
    <xf numFmtId="0" fontId="22" fillId="10" borderId="1" xfId="0" applyFont="1" applyFill="1" applyBorder="1" applyAlignment="1">
      <alignment horizontal="center" vertical="top"/>
    </xf>
    <xf numFmtId="0" fontId="24" fillId="11"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4" fillId="0" borderId="1" xfId="0" applyFont="1" applyBorder="1" applyAlignment="1">
      <alignment horizontal="center" vertical="top" wrapText="1"/>
    </xf>
    <xf numFmtId="0" fontId="7" fillId="0" borderId="61" xfId="0" applyFont="1" applyBorder="1" applyAlignment="1">
      <alignment vertical="top" wrapText="1"/>
    </xf>
    <xf numFmtId="0" fontId="24" fillId="0" borderId="1" xfId="0" applyFont="1" applyBorder="1" applyAlignment="1">
      <alignment horizontal="center" vertical="top"/>
    </xf>
    <xf numFmtId="0" fontId="26" fillId="0" borderId="61" xfId="0" applyFont="1" applyBorder="1" applyAlignment="1">
      <alignment horizontal="justify" vertical="top" wrapText="1"/>
    </xf>
    <xf numFmtId="0" fontId="0" fillId="0" borderId="0" xfId="0" applyFill="1"/>
    <xf numFmtId="0" fontId="21" fillId="0" borderId="1" xfId="0" applyFont="1" applyBorder="1" applyAlignment="1">
      <alignment horizontal="center" vertical="top"/>
    </xf>
    <xf numFmtId="0" fontId="22" fillId="11" borderId="1" xfId="0" applyFont="1" applyFill="1" applyBorder="1" applyAlignment="1">
      <alignment horizontal="center" vertical="top"/>
    </xf>
    <xf numFmtId="0" fontId="26" fillId="0" borderId="61" xfId="0" applyFont="1" applyBorder="1" applyAlignment="1">
      <alignment vertical="top" wrapText="1"/>
    </xf>
    <xf numFmtId="0" fontId="7" fillId="0" borderId="14" xfId="0" applyFont="1" applyFill="1" applyBorder="1" applyAlignment="1">
      <alignment vertical="top" wrapText="1"/>
    </xf>
    <xf numFmtId="0" fontId="21" fillId="0" borderId="0" xfId="0" applyFont="1" applyBorder="1" applyAlignment="1">
      <alignment horizontal="center" vertical="top"/>
    </xf>
    <xf numFmtId="0" fontId="0" fillId="0" borderId="0" xfId="0" applyAlignment="1">
      <alignment horizontal="center"/>
    </xf>
    <xf numFmtId="0" fontId="27" fillId="10" borderId="1" xfId="0" applyFont="1" applyFill="1" applyBorder="1" applyAlignment="1">
      <alignment horizontal="center" vertical="top" wrapText="1"/>
    </xf>
    <xf numFmtId="0" fontId="20" fillId="0" borderId="1" xfId="0" applyFont="1" applyBorder="1" applyAlignment="1">
      <alignment horizontal="center" vertical="top"/>
    </xf>
    <xf numFmtId="0" fontId="20" fillId="0" borderId="1" xfId="0" applyFont="1" applyBorder="1" applyAlignment="1">
      <alignment horizontal="center" vertical="top" wrapText="1"/>
    </xf>
    <xf numFmtId="0" fontId="28" fillId="0" borderId="0" xfId="0" applyFont="1" applyAlignment="1">
      <alignment horizontal="center"/>
    </xf>
    <xf numFmtId="0" fontId="22" fillId="10" borderId="1" xfId="0" applyFont="1" applyFill="1" applyBorder="1" applyAlignment="1">
      <alignment horizontal="justify" vertical="top" wrapText="1"/>
    </xf>
    <xf numFmtId="0" fontId="7" fillId="0" borderId="0" xfId="0" applyFont="1" applyFill="1" applyBorder="1" applyAlignment="1">
      <alignment vertical="top" wrapText="1"/>
    </xf>
    <xf numFmtId="0" fontId="24" fillId="0"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2" fillId="11" borderId="1" xfId="0" applyFont="1" applyFill="1" applyBorder="1" applyAlignment="1">
      <alignment horizontal="center" vertical="top" wrapText="1"/>
    </xf>
    <xf numFmtId="0" fontId="22" fillId="0" borderId="0" xfId="0" applyFont="1" applyFill="1" applyBorder="1" applyAlignment="1">
      <alignment horizontal="center" vertical="top"/>
    </xf>
    <xf numFmtId="0" fontId="21" fillId="0" borderId="0" xfId="0" applyFont="1" applyFill="1" applyBorder="1" applyAlignment="1">
      <alignment horizontal="center" vertical="top"/>
    </xf>
    <xf numFmtId="0" fontId="24" fillId="0" borderId="0" xfId="0" applyFont="1" applyFill="1" applyBorder="1" applyAlignment="1">
      <alignment horizontal="center" vertical="top"/>
    </xf>
    <xf numFmtId="0" fontId="30" fillId="0" borderId="0" xfId="0" applyFont="1" applyFill="1" applyBorder="1" applyAlignment="1">
      <alignment horizontal="center" vertical="top"/>
    </xf>
    <xf numFmtId="0" fontId="7" fillId="0" borderId="0" xfId="0" applyFont="1" applyBorder="1" applyAlignment="1">
      <alignment vertical="top" wrapText="1"/>
    </xf>
    <xf numFmtId="0" fontId="24" fillId="0" borderId="0" xfId="0" applyFont="1" applyBorder="1" applyAlignment="1">
      <alignment horizontal="center" vertical="top" wrapText="1"/>
    </xf>
    <xf numFmtId="0" fontId="22"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7" fillId="0" borderId="0" xfId="0" applyFont="1" applyFill="1" applyBorder="1" applyAlignment="1">
      <alignment horizontal="justify" vertical="top" wrapText="1"/>
    </xf>
    <xf numFmtId="0" fontId="22" fillId="0" borderId="1" xfId="0" applyFont="1" applyFill="1" applyBorder="1" applyAlignment="1">
      <alignment horizontal="center" vertical="top" wrapText="1"/>
    </xf>
    <xf numFmtId="0" fontId="29" fillId="0" borderId="1" xfId="0" applyFont="1" applyFill="1" applyBorder="1" applyAlignment="1">
      <alignment horizontal="center" vertical="top"/>
    </xf>
    <xf numFmtId="0" fontId="7" fillId="0" borderId="61" xfId="0" applyFont="1" applyFill="1" applyBorder="1" applyAlignment="1">
      <alignment vertical="top" wrapText="1"/>
    </xf>
    <xf numFmtId="0" fontId="7" fillId="0" borderId="9" xfId="0" applyFont="1" applyBorder="1" applyAlignment="1">
      <alignment horizontal="justify" vertical="top" wrapText="1"/>
    </xf>
    <xf numFmtId="0" fontId="29" fillId="0" borderId="1" xfId="0" applyFont="1" applyFill="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9" fillId="0" borderId="1" xfId="0" applyFont="1" applyBorder="1" applyAlignment="1">
      <alignment horizontal="center" vertical="top" wrapText="1"/>
    </xf>
    <xf numFmtId="0" fontId="29" fillId="0" borderId="0" xfId="0" applyFont="1" applyFill="1" applyBorder="1" applyAlignment="1">
      <alignment horizontal="center" vertical="top" wrapText="1"/>
    </xf>
    <xf numFmtId="0" fontId="7" fillId="0" borderId="1" xfId="0" applyFont="1" applyFill="1" applyBorder="1" applyAlignment="1">
      <alignment horizontal="justify" vertical="top" wrapText="1"/>
    </xf>
    <xf numFmtId="0" fontId="0" fillId="0" borderId="0" xfId="0" applyBorder="1" applyAlignment="1">
      <alignment wrapText="1"/>
    </xf>
    <xf numFmtId="14" fontId="7" fillId="0" borderId="1" xfId="0" applyNumberFormat="1" applyFont="1" applyBorder="1" applyAlignment="1">
      <alignment horizontal="center" vertical="top" wrapText="1"/>
    </xf>
    <xf numFmtId="0" fontId="24" fillId="0" borderId="2" xfId="0" applyFont="1" applyBorder="1" applyAlignment="1">
      <alignment horizontal="center" vertical="top" wrapText="1"/>
    </xf>
    <xf numFmtId="0" fontId="29" fillId="0" borderId="2" xfId="0" applyFont="1" applyFill="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Fill="1" applyBorder="1" applyAlignment="1">
      <alignment horizontal="center" vertical="top" wrapText="1"/>
    </xf>
    <xf numFmtId="0" fontId="32"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7" fillId="0" borderId="61" xfId="0" applyFont="1" applyFill="1" applyBorder="1" applyAlignment="1">
      <alignment horizontal="center" vertical="top" wrapText="1"/>
    </xf>
    <xf numFmtId="0" fontId="0" fillId="0" borderId="0" xfId="0" applyAlignment="1">
      <alignment horizontal="center" wrapText="1"/>
    </xf>
    <xf numFmtId="0" fontId="4" fillId="3" borderId="1" xfId="0" applyFont="1" applyFill="1" applyBorder="1" applyAlignment="1">
      <alignment horizontal="center" vertical="center"/>
    </xf>
    <xf numFmtId="0" fontId="35" fillId="3" borderId="1" xfId="0" applyFont="1" applyFill="1" applyBorder="1" applyAlignment="1">
      <alignment horizontal="center" vertical="center"/>
    </xf>
    <xf numFmtId="1" fontId="36" fillId="3" borderId="1" xfId="0" applyNumberFormat="1" applyFont="1" applyFill="1" applyBorder="1" applyAlignment="1">
      <alignment horizontal="center" vertical="center"/>
    </xf>
    <xf numFmtId="0" fontId="36" fillId="3" borderId="0" xfId="0" applyFont="1" applyFill="1" applyAlignment="1">
      <alignment horizontal="center" vertical="center"/>
    </xf>
    <xf numFmtId="0" fontId="5" fillId="8" borderId="73" xfId="0" applyFont="1" applyFill="1" applyBorder="1" applyAlignment="1">
      <alignment horizontal="center" vertical="center"/>
    </xf>
    <xf numFmtId="0" fontId="12" fillId="6" borderId="1" xfId="0" applyFont="1" applyFill="1" applyBorder="1" applyAlignment="1">
      <alignment horizontal="center" vertical="center"/>
    </xf>
    <xf numFmtId="49" fontId="5" fillId="6" borderId="11" xfId="0" applyNumberFormat="1" applyFont="1" applyFill="1" applyBorder="1" applyAlignment="1">
      <alignment horizontal="left" vertical="center"/>
    </xf>
    <xf numFmtId="49" fontId="5" fillId="6" borderId="11" xfId="0" applyNumberFormat="1" applyFont="1" applyFill="1" applyBorder="1" applyAlignment="1">
      <alignment horizontal="left" vertical="center" wrapText="1"/>
    </xf>
    <xf numFmtId="0" fontId="5" fillId="6" borderId="1" xfId="0" applyFont="1" applyFill="1" applyBorder="1" applyAlignment="1">
      <alignment horizontal="center" vertical="center"/>
    </xf>
    <xf numFmtId="0" fontId="5" fillId="6" borderId="55" xfId="0" applyFont="1" applyFill="1" applyBorder="1" applyAlignment="1">
      <alignment horizontal="center" vertical="center" wrapText="1"/>
    </xf>
    <xf numFmtId="0" fontId="12" fillId="6" borderId="55" xfId="0" applyFont="1" applyFill="1" applyBorder="1" applyAlignment="1">
      <alignment horizontal="center" vertical="center" wrapText="1"/>
    </xf>
    <xf numFmtId="0" fontId="5" fillId="6" borderId="63" xfId="0" applyFont="1" applyFill="1" applyBorder="1" applyAlignment="1">
      <alignment horizontal="center" vertical="center" wrapText="1"/>
    </xf>
    <xf numFmtId="0" fontId="5" fillId="6" borderId="13" xfId="0" applyFont="1" applyFill="1" applyBorder="1" applyAlignment="1">
      <alignment horizontal="center" vertical="center" wrapText="1"/>
    </xf>
    <xf numFmtId="49" fontId="5" fillId="6" borderId="40" xfId="0" applyNumberFormat="1" applyFont="1" applyFill="1" applyBorder="1" applyAlignment="1">
      <alignment horizontal="left" vertical="center" wrapText="1"/>
    </xf>
    <xf numFmtId="0" fontId="22" fillId="0" borderId="1" xfId="0" applyFont="1" applyBorder="1" applyAlignment="1">
      <alignment horizontal="center" vertical="center" wrapText="1"/>
    </xf>
    <xf numFmtId="0" fontId="38" fillId="0" borderId="61" xfId="0" applyFont="1" applyBorder="1" applyAlignment="1">
      <alignment horizontal="center" vertical="center" wrapText="1"/>
    </xf>
    <xf numFmtId="0" fontId="38"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49" fontId="20" fillId="0" borderId="6" xfId="0" applyNumberFormat="1" applyFont="1" applyFill="1" applyBorder="1" applyAlignment="1">
      <alignment horizontal="left" vertical="top" wrapText="1"/>
    </xf>
    <xf numFmtId="0" fontId="38"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6" fillId="5" borderId="42" xfId="0" applyFont="1" applyFill="1" applyBorder="1" applyAlignment="1">
      <alignment horizontal="center" vertical="center"/>
    </xf>
    <xf numFmtId="0" fontId="6" fillId="5" borderId="51" xfId="0" applyFont="1" applyFill="1" applyBorder="1" applyAlignment="1">
      <alignment horizontal="center" vertical="center"/>
    </xf>
    <xf numFmtId="0" fontId="5" fillId="6" borderId="73" xfId="0" applyFont="1" applyFill="1" applyBorder="1" applyAlignment="1">
      <alignment horizontal="center" vertical="center"/>
    </xf>
    <xf numFmtId="0" fontId="41" fillId="0" borderId="0" xfId="0" applyFont="1" applyAlignment="1">
      <alignment vertical="top" wrapText="1"/>
    </xf>
    <xf numFmtId="0" fontId="12" fillId="6" borderId="11" xfId="0" applyFont="1" applyFill="1" applyBorder="1" applyAlignment="1">
      <alignment horizontal="center" vertical="center" wrapText="1"/>
    </xf>
    <xf numFmtId="0" fontId="12" fillId="6" borderId="17" xfId="0" applyFont="1" applyFill="1" applyBorder="1" applyAlignment="1">
      <alignment horizontal="center" vertical="center"/>
    </xf>
    <xf numFmtId="49" fontId="12" fillId="0" borderId="9" xfId="0" applyNumberFormat="1" applyFont="1" applyFill="1" applyBorder="1" applyAlignment="1">
      <alignment horizontal="center" vertical="center" wrapText="1"/>
    </xf>
    <xf numFmtId="49" fontId="12" fillId="6" borderId="38" xfId="0" applyNumberFormat="1" applyFont="1" applyFill="1" applyBorder="1" applyAlignment="1">
      <alignment horizontal="left" vertical="center" wrapText="1"/>
    </xf>
    <xf numFmtId="49" fontId="8" fillId="0" borderId="70" xfId="0" applyNumberFormat="1" applyFont="1" applyFill="1" applyBorder="1" applyAlignment="1">
      <alignment horizontal="center" vertical="center" wrapText="1"/>
    </xf>
    <xf numFmtId="0" fontId="20" fillId="0" borderId="1" xfId="0" applyFont="1" applyBorder="1" applyAlignment="1">
      <alignment vertical="top"/>
    </xf>
    <xf numFmtId="49" fontId="20" fillId="0" borderId="1" xfId="0" applyNumberFormat="1" applyFont="1" applyFill="1" applyBorder="1" applyAlignment="1">
      <alignment horizontal="left" vertical="top" wrapText="1"/>
    </xf>
    <xf numFmtId="0" fontId="20" fillId="0" borderId="1" xfId="0" applyFont="1" applyBorder="1" applyAlignment="1">
      <alignment vertical="top" wrapText="1"/>
    </xf>
    <xf numFmtId="0" fontId="5" fillId="6" borderId="61"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49" fillId="8" borderId="0" xfId="0" applyFont="1" applyFill="1" applyBorder="1" applyAlignment="1">
      <alignment vertical="top" wrapText="1"/>
    </xf>
    <xf numFmtId="0" fontId="4" fillId="3" borderId="1" xfId="0" applyFont="1" applyFill="1" applyBorder="1" applyAlignment="1">
      <alignment horizontal="center" vertical="center"/>
    </xf>
    <xf numFmtId="0" fontId="5" fillId="4" borderId="7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71" xfId="0" applyFont="1" applyFill="1" applyBorder="1" applyAlignment="1">
      <alignment horizontal="center" vertical="center"/>
    </xf>
    <xf numFmtId="49" fontId="5" fillId="0" borderId="31" xfId="0" applyNumberFormat="1" applyFont="1" applyFill="1" applyBorder="1" applyAlignment="1">
      <alignment horizontal="center" vertical="center" wrapText="1"/>
    </xf>
    <xf numFmtId="49" fontId="5" fillId="0" borderId="75" xfId="0" applyNumberFormat="1" applyFont="1" applyFill="1" applyBorder="1" applyAlignment="1">
      <alignment horizontal="center" vertical="center" wrapText="1"/>
    </xf>
    <xf numFmtId="49" fontId="5" fillId="0" borderId="7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49" fontId="12" fillId="0" borderId="8"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 xfId="0" applyFont="1" applyFill="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75" xfId="0" applyFont="1" applyFill="1" applyBorder="1" applyAlignment="1">
      <alignment horizontal="center" vertical="center"/>
    </xf>
    <xf numFmtId="49" fontId="5" fillId="0" borderId="4" xfId="0" applyNumberFormat="1" applyFont="1" applyBorder="1" applyAlignment="1">
      <alignment horizontal="center" vertical="center" wrapText="1"/>
    </xf>
    <xf numFmtId="49" fontId="12" fillId="0" borderId="31" xfId="0" applyNumberFormat="1" applyFont="1" applyFill="1" applyBorder="1" applyAlignment="1">
      <alignment horizontal="center" vertical="center" wrapText="1"/>
    </xf>
    <xf numFmtId="49" fontId="12" fillId="0" borderId="76" xfId="0" applyNumberFormat="1" applyFont="1" applyFill="1" applyBorder="1" applyAlignment="1">
      <alignment horizontal="center" vertical="center" wrapText="1"/>
    </xf>
    <xf numFmtId="0" fontId="5" fillId="0" borderId="73" xfId="0" applyFont="1" applyFill="1" applyBorder="1" applyAlignment="1">
      <alignment horizontal="center" vertical="center"/>
    </xf>
    <xf numFmtId="0" fontId="5" fillId="0" borderId="71" xfId="0" applyFont="1" applyFill="1" applyBorder="1" applyAlignment="1">
      <alignment horizontal="center" vertical="center"/>
    </xf>
    <xf numFmtId="49" fontId="5" fillId="0" borderId="9"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5" xfId="0" applyFont="1" applyBorder="1" applyAlignment="1">
      <alignment horizontal="center" vertical="center"/>
    </xf>
    <xf numFmtId="0" fontId="5" fillId="0" borderId="71" xfId="0" applyFont="1" applyBorder="1" applyAlignment="1">
      <alignment horizontal="center" vertical="center"/>
    </xf>
    <xf numFmtId="0" fontId="5" fillId="8" borderId="16" xfId="0" applyFont="1" applyFill="1" applyBorder="1" applyAlignment="1">
      <alignment horizontal="center" vertical="center"/>
    </xf>
    <xf numFmtId="0" fontId="5" fillId="8" borderId="3" xfId="0" applyFont="1" applyFill="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1" xfId="0" applyFont="1" applyBorder="1" applyAlignment="1">
      <alignment horizontal="center" vertical="center"/>
    </xf>
    <xf numFmtId="0" fontId="5" fillId="8" borderId="4" xfId="0" applyFont="1" applyFill="1" applyBorder="1" applyAlignment="1">
      <alignment horizontal="center" vertical="center"/>
    </xf>
    <xf numFmtId="0" fontId="5" fillId="0" borderId="4" xfId="0" applyFont="1" applyBorder="1" applyAlignment="1">
      <alignment horizontal="center" vertical="center"/>
    </xf>
    <xf numFmtId="0" fontId="12" fillId="0" borderId="16" xfId="0" applyFont="1" applyFill="1" applyBorder="1" applyAlignment="1">
      <alignment horizontal="center" vertical="center"/>
    </xf>
    <xf numFmtId="0" fontId="12" fillId="0" borderId="4" xfId="0" applyFont="1" applyFill="1" applyBorder="1" applyAlignment="1">
      <alignment horizontal="center" vertical="center"/>
    </xf>
    <xf numFmtId="0" fontId="5" fillId="0" borderId="73" xfId="0" applyFont="1" applyBorder="1" applyAlignment="1">
      <alignment horizontal="center" vertical="center"/>
    </xf>
    <xf numFmtId="0" fontId="5" fillId="8" borderId="2" xfId="0" applyFont="1" applyFill="1" applyBorder="1" applyAlignment="1">
      <alignment horizontal="center" vertical="center"/>
    </xf>
    <xf numFmtId="0" fontId="5" fillId="0" borderId="2" xfId="0" applyFont="1" applyBorder="1" applyAlignment="1">
      <alignment horizontal="center" vertical="center"/>
    </xf>
    <xf numFmtId="0" fontId="5" fillId="8" borderId="1" xfId="0" applyFont="1" applyFill="1" applyBorder="1" applyAlignment="1">
      <alignment horizontal="center" vertical="center"/>
    </xf>
    <xf numFmtId="0" fontId="5" fillId="8" borderId="73" xfId="0" applyFont="1" applyFill="1" applyBorder="1" applyAlignment="1">
      <alignment horizontal="center" vertical="center"/>
    </xf>
    <xf numFmtId="0" fontId="5" fillId="8" borderId="23"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31" xfId="0" applyFont="1" applyFill="1" applyBorder="1" applyAlignment="1">
      <alignment horizontal="center" vertical="center"/>
    </xf>
    <xf numFmtId="0" fontId="5" fillId="8" borderId="77" xfId="0" applyFont="1" applyFill="1" applyBorder="1" applyAlignment="1">
      <alignment horizontal="center" vertical="center"/>
    </xf>
    <xf numFmtId="49" fontId="5" fillId="0" borderId="64"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76"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71" xfId="0" applyFont="1" applyFill="1" applyBorder="1" applyAlignment="1">
      <alignment horizontal="center" vertical="center"/>
    </xf>
    <xf numFmtId="49" fontId="12" fillId="6" borderId="2"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4" fontId="5" fillId="6" borderId="31" xfId="0" applyNumberFormat="1" applyFont="1" applyFill="1" applyBorder="1" applyAlignment="1">
      <alignment horizontal="center" vertical="center"/>
    </xf>
    <xf numFmtId="4" fontId="5" fillId="6" borderId="75" xfId="0" applyNumberFormat="1" applyFont="1" applyFill="1" applyBorder="1" applyAlignment="1">
      <alignment horizontal="center" vertical="center"/>
    </xf>
    <xf numFmtId="4" fontId="5" fillId="6" borderId="76" xfId="0" applyNumberFormat="1" applyFont="1" applyFill="1" applyBorder="1" applyAlignment="1">
      <alignment horizontal="center" vertical="center"/>
    </xf>
    <xf numFmtId="0" fontId="5" fillId="6" borderId="73"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71" xfId="0" applyFont="1" applyFill="1" applyBorder="1" applyAlignment="1">
      <alignment horizontal="center" vertical="center"/>
    </xf>
    <xf numFmtId="4" fontId="5" fillId="6" borderId="64" xfId="0" applyNumberFormat="1" applyFont="1" applyFill="1" applyBorder="1" applyAlignment="1">
      <alignment horizontal="center" vertical="center"/>
    </xf>
    <xf numFmtId="0" fontId="5" fillId="6" borderId="15"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76"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9"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70" xfId="0" applyFont="1" applyBorder="1" applyAlignment="1">
      <alignment horizontal="center" vertical="top" wrapText="1"/>
    </xf>
    <xf numFmtId="0" fontId="5" fillId="0" borderId="69" xfId="0" applyFont="1" applyBorder="1" applyAlignment="1">
      <alignment horizontal="center" vertical="top" wrapText="1"/>
    </xf>
    <xf numFmtId="0" fontId="5" fillId="0" borderId="50" xfId="0" applyFont="1" applyBorder="1" applyAlignment="1">
      <alignment horizontal="center" vertical="top"/>
    </xf>
    <xf numFmtId="0" fontId="5" fillId="0" borderId="45" xfId="0" applyFont="1" applyBorder="1" applyAlignment="1">
      <alignment horizontal="center" vertical="top"/>
    </xf>
    <xf numFmtId="0" fontId="5" fillId="0" borderId="70" xfId="0" applyFont="1" applyBorder="1" applyAlignment="1">
      <alignment horizontal="center" vertical="top"/>
    </xf>
    <xf numFmtId="0" fontId="5" fillId="0" borderId="50" xfId="0" quotePrefix="1" applyFont="1" applyBorder="1" applyAlignment="1">
      <alignment horizontal="center" vertical="top" wrapText="1"/>
    </xf>
    <xf numFmtId="0" fontId="5" fillId="0" borderId="45" xfId="0" quotePrefix="1" applyFont="1" applyBorder="1" applyAlignment="1">
      <alignment horizontal="center" vertical="top" wrapText="1"/>
    </xf>
    <xf numFmtId="0" fontId="5" fillId="0" borderId="69" xfId="0" quotePrefix="1" applyFont="1" applyBorder="1" applyAlignment="1">
      <alignment horizontal="center" vertical="top" wrapText="1"/>
    </xf>
    <xf numFmtId="0" fontId="12" fillId="4" borderId="73" xfId="0" applyFont="1" applyFill="1" applyBorder="1" applyAlignment="1">
      <alignment horizontal="center" vertical="center"/>
    </xf>
    <xf numFmtId="0" fontId="12" fillId="4" borderId="21" xfId="0" applyFont="1" applyFill="1" applyBorder="1" applyAlignment="1">
      <alignment horizontal="center" vertical="center"/>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8" borderId="16" xfId="0" applyFont="1" applyFill="1" applyBorder="1" applyAlignment="1">
      <alignment horizontal="center" vertical="top"/>
    </xf>
    <xf numFmtId="0" fontId="5" fillId="8" borderId="4" xfId="0" applyFont="1" applyFill="1" applyBorder="1" applyAlignment="1">
      <alignment horizontal="center" vertical="top"/>
    </xf>
    <xf numFmtId="0" fontId="5" fillId="8" borderId="3" xfId="0" applyFont="1" applyFill="1" applyBorder="1" applyAlignment="1">
      <alignment horizontal="center" vertical="top"/>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Fill="1" applyBorder="1" applyAlignment="1">
      <alignment horizontal="center" vertical="top"/>
    </xf>
    <xf numFmtId="0" fontId="12" fillId="0" borderId="4" xfId="0" applyFont="1" applyFill="1" applyBorder="1" applyAlignment="1">
      <alignment horizontal="center" vertical="top"/>
    </xf>
    <xf numFmtId="0" fontId="12" fillId="0" borderId="3" xfId="0" applyFont="1" applyFill="1" applyBorder="1" applyAlignment="1">
      <alignment horizontal="center" vertical="top"/>
    </xf>
    <xf numFmtId="0" fontId="5" fillId="0" borderId="64" xfId="0" applyFont="1" applyFill="1" applyBorder="1" applyAlignment="1">
      <alignment horizontal="center" vertical="top"/>
    </xf>
    <xf numFmtId="0" fontId="5" fillId="0" borderId="75" xfId="0" applyFont="1" applyFill="1" applyBorder="1" applyAlignment="1">
      <alignment horizontal="center" vertical="top"/>
    </xf>
    <xf numFmtId="0" fontId="5" fillId="0" borderId="76" xfId="0" applyFont="1" applyFill="1" applyBorder="1" applyAlignment="1">
      <alignment horizontal="center" vertical="top"/>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69" xfId="0" applyFont="1" applyBorder="1" applyAlignment="1">
      <alignment horizontal="center" vertical="top"/>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4" fillId="3" borderId="27" xfId="0" applyFont="1" applyFill="1" applyBorder="1" applyAlignment="1">
      <alignment horizontal="center" vertical="center"/>
    </xf>
    <xf numFmtId="4" fontId="5" fillId="6" borderId="73" xfId="0" applyNumberFormat="1" applyFont="1" applyFill="1" applyBorder="1" applyAlignment="1">
      <alignment horizontal="center" vertical="center"/>
    </xf>
    <xf numFmtId="4" fontId="5" fillId="6" borderId="21" xfId="0" applyNumberFormat="1" applyFont="1" applyFill="1" applyBorder="1" applyAlignment="1">
      <alignment horizontal="center" vertical="center"/>
    </xf>
    <xf numFmtId="4" fontId="5" fillId="6" borderId="71" xfId="0" applyNumberFormat="1" applyFont="1" applyFill="1" applyBorder="1" applyAlignment="1">
      <alignment horizontal="center" vertical="center"/>
    </xf>
    <xf numFmtId="4" fontId="5" fillId="6" borderId="2" xfId="0" applyNumberFormat="1" applyFont="1" applyFill="1" applyBorder="1" applyAlignment="1">
      <alignment horizontal="center" vertical="center"/>
    </xf>
    <xf numFmtId="4" fontId="5" fillId="6" borderId="4" xfId="0" applyNumberFormat="1" applyFont="1" applyFill="1" applyBorder="1" applyAlignment="1">
      <alignment horizontal="center" vertical="center"/>
    </xf>
    <xf numFmtId="4" fontId="5" fillId="6" borderId="3" xfId="0" applyNumberFormat="1" applyFont="1" applyFill="1" applyBorder="1" applyAlignment="1">
      <alignment horizontal="center" vertical="center"/>
    </xf>
    <xf numFmtId="4" fontId="5" fillId="6" borderId="15" xfId="0" applyNumberFormat="1" applyFont="1" applyFill="1" applyBorder="1" applyAlignment="1">
      <alignment horizontal="center" vertical="center"/>
    </xf>
    <xf numFmtId="4" fontId="5" fillId="6" borderId="23" xfId="0" applyNumberFormat="1" applyFont="1" applyFill="1" applyBorder="1" applyAlignment="1">
      <alignment horizontal="center" vertical="center"/>
    </xf>
    <xf numFmtId="4" fontId="5" fillId="6" borderId="16" xfId="0" applyNumberFormat="1" applyFont="1" applyFill="1" applyBorder="1" applyAlignment="1">
      <alignment horizontal="center" vertical="center"/>
    </xf>
    <xf numFmtId="4" fontId="5" fillId="6" borderId="24" xfId="0" applyNumberFormat="1" applyFont="1" applyFill="1" applyBorder="1" applyAlignment="1">
      <alignment horizontal="center" vertical="center"/>
    </xf>
    <xf numFmtId="49" fontId="5" fillId="0" borderId="44" xfId="0" applyNumberFormat="1" applyFont="1" applyFill="1" applyBorder="1" applyAlignment="1">
      <alignment horizontal="center" vertical="center"/>
    </xf>
    <xf numFmtId="49" fontId="5" fillId="0" borderId="45"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4" fillId="8" borderId="1" xfId="0"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71"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3" xfId="0" applyFont="1" applyFill="1" applyBorder="1" applyAlignment="1">
      <alignment horizontal="center" vertical="center"/>
    </xf>
    <xf numFmtId="4" fontId="5" fillId="6" borderId="8" xfId="0" applyNumberFormat="1" applyFont="1" applyFill="1" applyBorder="1" applyAlignment="1">
      <alignment horizontal="center" vertical="center"/>
    </xf>
    <xf numFmtId="4" fontId="5" fillId="6" borderId="10" xfId="0" applyNumberFormat="1" applyFont="1" applyFill="1" applyBorder="1" applyAlignment="1">
      <alignment horizontal="center" vertical="center"/>
    </xf>
    <xf numFmtId="4" fontId="5" fillId="6" borderId="64" xfId="0" applyNumberFormat="1" applyFont="1" applyFill="1" applyBorder="1" applyAlignment="1">
      <alignment horizontal="center" vertical="center" wrapText="1"/>
    </xf>
    <xf numFmtId="4" fontId="5" fillId="6" borderId="76" xfId="0" applyNumberFormat="1" applyFont="1" applyFill="1" applyBorder="1" applyAlignment="1">
      <alignment horizontal="center" vertical="center" wrapText="1"/>
    </xf>
    <xf numFmtId="49" fontId="12" fillId="6" borderId="16"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64" xfId="0" applyFont="1" applyBorder="1" applyAlignment="1">
      <alignment horizontal="center" vertical="center"/>
    </xf>
    <xf numFmtId="0" fontId="5" fillId="0" borderId="76" xfId="0" applyFont="1" applyBorder="1" applyAlignment="1">
      <alignment horizontal="center" vertical="center"/>
    </xf>
    <xf numFmtId="4" fontId="16" fillId="0" borderId="2" xfId="0" applyNumberFormat="1" applyFont="1" applyBorder="1" applyAlignment="1">
      <alignment horizontal="center" vertical="center"/>
    </xf>
    <xf numFmtId="4" fontId="16" fillId="0" borderId="4" xfId="0" applyNumberFormat="1" applyFont="1" applyBorder="1" applyAlignment="1">
      <alignment horizontal="center" vertical="center"/>
    </xf>
    <xf numFmtId="4" fontId="16" fillId="0" borderId="3" xfId="0" applyNumberFormat="1" applyFont="1" applyBorder="1" applyAlignment="1">
      <alignment horizontal="center" vertical="center"/>
    </xf>
    <xf numFmtId="4" fontId="16" fillId="0" borderId="2" xfId="0" applyNumberFormat="1" applyFont="1" applyBorder="1" applyAlignment="1">
      <alignment horizontal="center" vertical="center" wrapText="1"/>
    </xf>
    <xf numFmtId="4" fontId="16" fillId="0" borderId="4" xfId="0" applyNumberFormat="1" applyFont="1" applyBorder="1" applyAlignment="1">
      <alignment horizontal="center" vertical="center" wrapText="1"/>
    </xf>
    <xf numFmtId="4" fontId="16" fillId="0" borderId="3" xfId="0" applyNumberFormat="1" applyFont="1" applyBorder="1" applyAlignment="1">
      <alignment horizontal="center" vertical="center" wrapText="1"/>
    </xf>
    <xf numFmtId="0" fontId="12" fillId="0" borderId="31" xfId="0" applyFont="1" applyFill="1" applyBorder="1" applyAlignment="1">
      <alignment horizontal="center" vertical="center"/>
    </xf>
    <xf numFmtId="0" fontId="12" fillId="0" borderId="76" xfId="0" applyFont="1" applyFill="1" applyBorder="1" applyAlignment="1">
      <alignment horizontal="center" vertical="center"/>
    </xf>
    <xf numFmtId="0" fontId="5" fillId="8" borderId="21"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24" xfId="0" applyFont="1" applyFill="1" applyBorder="1" applyAlignment="1">
      <alignment horizontal="center" vertical="center"/>
    </xf>
    <xf numFmtId="0" fontId="12" fillId="0" borderId="2" xfId="0" applyFont="1" applyBorder="1" applyAlignment="1">
      <alignment horizontal="center" vertical="center"/>
    </xf>
    <xf numFmtId="0" fontId="12" fillId="0" borderId="24" xfId="0" applyFont="1" applyBorder="1" applyAlignment="1">
      <alignment horizontal="center" vertical="center"/>
    </xf>
    <xf numFmtId="0" fontId="5" fillId="0" borderId="18" xfId="0" applyFont="1" applyFill="1" applyBorder="1" applyAlignment="1">
      <alignment horizontal="center" vertical="center"/>
    </xf>
    <xf numFmtId="0" fontId="5" fillId="0" borderId="10" xfId="0" applyFont="1" applyFill="1" applyBorder="1" applyAlignment="1">
      <alignment horizontal="center" vertical="center"/>
    </xf>
    <xf numFmtId="0" fontId="12" fillId="0" borderId="7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26" xfId="0" applyNumberFormat="1" applyFont="1" applyFill="1" applyBorder="1" applyAlignment="1">
      <alignment horizontal="center" vertical="center" wrapText="1"/>
    </xf>
    <xf numFmtId="0" fontId="5" fillId="0" borderId="31" xfId="0" applyFont="1" applyFill="1" applyBorder="1" applyAlignment="1">
      <alignment horizontal="center" vertical="top" wrapText="1"/>
    </xf>
    <xf numFmtId="0" fontId="5" fillId="0" borderId="76" xfId="0" applyFont="1" applyFill="1" applyBorder="1" applyAlignment="1">
      <alignment horizontal="center" vertical="top" wrapText="1"/>
    </xf>
    <xf numFmtId="0" fontId="5" fillId="4" borderId="15" xfId="0" applyFont="1" applyFill="1" applyBorder="1" applyAlignment="1">
      <alignment horizontal="center" vertical="center"/>
    </xf>
    <xf numFmtId="49" fontId="12" fillId="0" borderId="64" xfId="0" applyNumberFormat="1" applyFont="1" applyFill="1" applyBorder="1" applyAlignment="1">
      <alignment horizontal="center" vertical="center" wrapText="1"/>
    </xf>
    <xf numFmtId="49" fontId="12" fillId="0" borderId="75"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49" fontId="5" fillId="0" borderId="64" xfId="0" applyNumberFormat="1" applyFont="1" applyFill="1" applyBorder="1" applyAlignment="1">
      <alignment horizontal="center" vertical="top" wrapText="1"/>
    </xf>
    <xf numFmtId="49" fontId="5" fillId="0" borderId="75" xfId="0" applyNumberFormat="1" applyFont="1" applyFill="1" applyBorder="1" applyAlignment="1">
      <alignment horizontal="center" vertical="top" wrapText="1"/>
    </xf>
    <xf numFmtId="49" fontId="5" fillId="0" borderId="76" xfId="0" applyNumberFormat="1" applyFont="1" applyFill="1" applyBorder="1" applyAlignment="1">
      <alignment horizontal="center" vertical="top"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5" fillId="0" borderId="73" xfId="0" applyNumberFormat="1" applyFont="1" applyFill="1" applyBorder="1" applyAlignment="1">
      <alignment horizontal="center" vertical="center" wrapText="1"/>
    </xf>
    <xf numFmtId="49" fontId="5" fillId="0" borderId="71" xfId="0"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49" fontId="12" fillId="0" borderId="18" xfId="0"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49" fontId="5" fillId="0" borderId="7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49" fontId="7" fillId="4" borderId="61" xfId="0" applyNumberFormat="1" applyFont="1" applyFill="1" applyBorder="1" applyAlignment="1">
      <alignment horizontal="left" vertical="top" wrapText="1"/>
    </xf>
    <xf numFmtId="49" fontId="20" fillId="0" borderId="2" xfId="0" applyNumberFormat="1" applyFont="1" applyFill="1" applyBorder="1" applyAlignment="1">
      <alignment horizontal="center" vertical="top" wrapText="1"/>
    </xf>
    <xf numFmtId="49" fontId="20" fillId="0" borderId="3" xfId="0" applyNumberFormat="1"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50" fillId="0" borderId="0" xfId="0" applyFont="1" applyAlignment="1">
      <alignment horizontal="center" wrapText="1"/>
    </xf>
    <xf numFmtId="0" fontId="22" fillId="10" borderId="6" xfId="0" applyFont="1" applyFill="1" applyBorder="1" applyAlignment="1">
      <alignment horizontal="center" vertical="top" wrapText="1"/>
    </xf>
    <xf numFmtId="0" fontId="22" fillId="10" borderId="7" xfId="0" applyFont="1" applyFill="1" applyBorder="1" applyAlignment="1">
      <alignment horizontal="center" vertical="top" wrapText="1"/>
    </xf>
    <xf numFmtId="0" fontId="22" fillId="10" borderId="61" xfId="0" applyFont="1" applyFill="1" applyBorder="1" applyAlignment="1">
      <alignment horizontal="center" vertical="top" wrapText="1"/>
    </xf>
    <xf numFmtId="0" fontId="22" fillId="11" borderId="6" xfId="0" applyFont="1" applyFill="1" applyBorder="1" applyAlignment="1">
      <alignment horizontal="center" vertical="top" wrapText="1"/>
    </xf>
    <xf numFmtId="0" fontId="22" fillId="11" borderId="7" xfId="0" applyFont="1" applyFill="1" applyBorder="1" applyAlignment="1">
      <alignment horizontal="center" vertical="top" wrapText="1"/>
    </xf>
    <xf numFmtId="0" fontId="22" fillId="11" borderId="61" xfId="0" applyFont="1" applyFill="1" applyBorder="1" applyAlignment="1">
      <alignment horizontal="center" vertical="top" wrapText="1"/>
    </xf>
    <xf numFmtId="0" fontId="22" fillId="0" borderId="6"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0" borderId="61" xfId="0" applyFont="1" applyFill="1" applyBorder="1" applyAlignment="1">
      <alignment horizontal="center" vertical="top" wrapText="1"/>
    </xf>
    <xf numFmtId="0" fontId="33" fillId="11" borderId="1" xfId="0" applyFont="1" applyFill="1" applyBorder="1" applyAlignment="1">
      <alignment horizontal="center" vertical="top" wrapText="1"/>
    </xf>
    <xf numFmtId="0" fontId="34" fillId="10" borderId="6" xfId="0" applyFont="1" applyFill="1" applyBorder="1" applyAlignment="1">
      <alignment horizontal="center" vertical="top" wrapText="1"/>
    </xf>
    <xf numFmtId="0" fontId="34" fillId="10" borderId="7" xfId="0" applyFont="1" applyFill="1" applyBorder="1" applyAlignment="1">
      <alignment horizontal="center" vertical="top" wrapText="1"/>
    </xf>
    <xf numFmtId="0" fontId="34" fillId="10" borderId="61" xfId="0" applyFont="1" applyFill="1" applyBorder="1" applyAlignment="1">
      <alignment horizontal="center" vertical="top" wrapText="1"/>
    </xf>
    <xf numFmtId="0" fontId="31" fillId="0" borderId="0" xfId="0" applyFont="1" applyFill="1" applyBorder="1" applyAlignment="1">
      <alignment horizontal="center" vertical="top" wrapText="1"/>
    </xf>
    <xf numFmtId="0" fontId="25" fillId="11" borderId="6" xfId="0" applyFont="1" applyFill="1" applyBorder="1" applyAlignment="1">
      <alignment horizontal="center" vertical="top" wrapText="1"/>
    </xf>
    <xf numFmtId="0" fontId="25" fillId="11" borderId="7" xfId="0" applyFont="1" applyFill="1" applyBorder="1" applyAlignment="1">
      <alignment horizontal="center" vertical="top" wrapText="1"/>
    </xf>
    <xf numFmtId="0" fontId="25" fillId="11" borderId="61" xfId="0" applyFont="1" applyFill="1" applyBorder="1" applyAlignment="1">
      <alignment horizontal="center" vertical="top" wrapText="1"/>
    </xf>
    <xf numFmtId="0" fontId="22" fillId="11" borderId="1" xfId="0" applyFont="1" applyFill="1" applyBorder="1" applyAlignment="1">
      <alignment horizontal="center" vertical="top"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08"/>
  <sheetViews>
    <sheetView tabSelected="1" zoomScale="80" zoomScaleNormal="80" zoomScaleSheetLayoutView="85" zoomScalePageLayoutView="25" workbookViewId="0">
      <pane xSplit="3" ySplit="2" topLeftCell="D3" activePane="bottomRight" state="frozen"/>
      <selection pane="topRight" activeCell="D1" sqref="D1"/>
      <selection pane="bottomLeft" activeCell="A3" sqref="A3"/>
      <selection pane="bottomRight" activeCell="K166" sqref="K166"/>
    </sheetView>
  </sheetViews>
  <sheetFormatPr defaultColWidth="9.140625" defaultRowHeight="11.25" x14ac:dyDescent="0.25"/>
  <cols>
    <col min="1" max="1" width="3.5703125" style="58" customWidth="1"/>
    <col min="2" max="2" width="11.7109375" style="242" customWidth="1"/>
    <col min="3" max="3" width="16.140625" style="58" customWidth="1"/>
    <col min="4" max="4" width="12.7109375" style="58" customWidth="1"/>
    <col min="5" max="5" width="14.85546875" style="58" customWidth="1"/>
    <col min="6" max="6" width="11.42578125" style="58" bestFit="1" customWidth="1"/>
    <col min="7" max="8" width="12.5703125" style="139" customWidth="1"/>
    <col min="9" max="9" width="49.85546875" style="106" customWidth="1"/>
    <col min="10" max="10" width="15.85546875" style="139" customWidth="1"/>
    <col min="11" max="11" width="13.42578125" style="139" customWidth="1"/>
    <col min="12" max="12" width="13.140625" style="99" customWidth="1"/>
    <col min="13" max="13" width="16.5703125" style="184" customWidth="1"/>
    <col min="14" max="14" width="15.140625" style="139" customWidth="1"/>
    <col min="15" max="15" width="17.7109375" style="184" customWidth="1"/>
    <col min="16" max="16" width="17.140625" style="139" customWidth="1"/>
    <col min="17" max="17" width="12.5703125" style="58" customWidth="1"/>
    <col min="18" max="18" width="12.5703125" style="139" customWidth="1"/>
    <col min="19" max="19" width="50.7109375" style="139" customWidth="1"/>
    <col min="20" max="20" width="16.5703125" style="184" customWidth="1"/>
    <col min="21" max="21" width="16.42578125" style="184" customWidth="1"/>
    <col min="22" max="22" width="16.7109375" style="184" customWidth="1"/>
    <col min="23" max="23" width="12.5703125" style="58" customWidth="1"/>
    <col min="24" max="24" width="13.85546875" style="58" customWidth="1"/>
    <col min="25" max="25" width="15.85546875" style="139" customWidth="1"/>
    <col min="26" max="26" width="15" style="139" customWidth="1"/>
    <col min="27" max="27" width="13.42578125" style="139" customWidth="1"/>
    <col min="28" max="28" width="11.7109375" style="58" customWidth="1"/>
    <col min="29" max="29" width="11.42578125" style="58" customWidth="1"/>
    <col min="30" max="30" width="16" style="139" customWidth="1"/>
    <col min="31" max="31" width="13.42578125" style="139" customWidth="1"/>
    <col min="32" max="32" width="40.7109375" style="106" customWidth="1"/>
    <col min="33" max="33" width="16.140625" style="139" customWidth="1"/>
    <col min="34" max="34" width="14" style="139" customWidth="1"/>
    <col min="35" max="35" width="15.28515625" style="139" customWidth="1"/>
    <col min="36" max="36" width="22" style="58" customWidth="1"/>
    <col min="37" max="37" width="23.85546875" style="58" customWidth="1"/>
    <col min="38" max="16384" width="9.140625" style="58"/>
  </cols>
  <sheetData>
    <row r="1" spans="1:37" ht="12" thickBot="1" x14ac:dyDescent="0.3">
      <c r="Y1" s="712" t="s">
        <v>230</v>
      </c>
      <c r="Z1" s="712"/>
      <c r="AA1" s="712"/>
      <c r="AG1" s="712" t="s">
        <v>229</v>
      </c>
      <c r="AH1" s="712"/>
      <c r="AI1" s="712"/>
    </row>
    <row r="2" spans="1:37" ht="119.25" customHeight="1" thickBot="1" x14ac:dyDescent="0.3">
      <c r="A2" s="68" t="s">
        <v>0</v>
      </c>
      <c r="B2" s="161" t="s">
        <v>40</v>
      </c>
      <c r="C2" s="68" t="s">
        <v>49</v>
      </c>
      <c r="D2" s="71" t="s">
        <v>50</v>
      </c>
      <c r="E2" s="69" t="s">
        <v>51</v>
      </c>
      <c r="F2" s="78" t="s">
        <v>56</v>
      </c>
      <c r="G2" s="140" t="s">
        <v>57</v>
      </c>
      <c r="H2" s="141" t="s">
        <v>61</v>
      </c>
      <c r="I2" s="168" t="s">
        <v>103</v>
      </c>
      <c r="J2" s="140" t="s">
        <v>104</v>
      </c>
      <c r="K2" s="141" t="s">
        <v>58</v>
      </c>
      <c r="L2" s="100" t="s">
        <v>59</v>
      </c>
      <c r="M2" s="141" t="s">
        <v>105</v>
      </c>
      <c r="N2" s="174" t="s">
        <v>60</v>
      </c>
      <c r="O2" s="168" t="s">
        <v>106</v>
      </c>
      <c r="P2" s="168" t="s">
        <v>726</v>
      </c>
      <c r="Q2" s="464" t="s">
        <v>727</v>
      </c>
      <c r="R2" s="174" t="s">
        <v>728</v>
      </c>
      <c r="S2" s="185" t="s">
        <v>39</v>
      </c>
      <c r="T2" s="140" t="s">
        <v>41</v>
      </c>
      <c r="U2" s="140" t="s">
        <v>62</v>
      </c>
      <c r="V2" s="140" t="s">
        <v>63</v>
      </c>
      <c r="W2" s="78" t="s">
        <v>42</v>
      </c>
      <c r="X2" s="70" t="s">
        <v>64</v>
      </c>
      <c r="Y2" s="168" t="s">
        <v>45</v>
      </c>
      <c r="Z2" s="140" t="s">
        <v>43</v>
      </c>
      <c r="AA2" s="140" t="s">
        <v>46</v>
      </c>
      <c r="AB2" s="78" t="s">
        <v>65</v>
      </c>
      <c r="AC2" s="78" t="s">
        <v>66</v>
      </c>
      <c r="AD2" s="141" t="s">
        <v>231</v>
      </c>
      <c r="AE2" s="174" t="s">
        <v>67</v>
      </c>
      <c r="AF2" s="68" t="s">
        <v>44</v>
      </c>
      <c r="AG2" s="168" t="s">
        <v>45</v>
      </c>
      <c r="AH2" s="140" t="s">
        <v>43</v>
      </c>
      <c r="AI2" s="140" t="s">
        <v>46</v>
      </c>
      <c r="AJ2" s="246" t="s">
        <v>242</v>
      </c>
      <c r="AK2" s="246" t="s">
        <v>243</v>
      </c>
    </row>
    <row r="3" spans="1:37" ht="84" customHeight="1" thickBot="1" x14ac:dyDescent="0.3">
      <c r="A3" s="671">
        <v>1</v>
      </c>
      <c r="B3" s="674" t="s">
        <v>71</v>
      </c>
      <c r="C3" s="81" t="s">
        <v>52</v>
      </c>
      <c r="D3" s="79">
        <v>86</v>
      </c>
      <c r="E3" s="273"/>
      <c r="F3" s="72">
        <v>5</v>
      </c>
      <c r="G3" s="130">
        <v>0</v>
      </c>
      <c r="H3" s="142">
        <v>8</v>
      </c>
      <c r="I3" s="122" t="s">
        <v>108</v>
      </c>
      <c r="J3" s="130" t="s">
        <v>109</v>
      </c>
      <c r="K3" s="142">
        <v>56</v>
      </c>
      <c r="L3" s="171">
        <v>50</v>
      </c>
      <c r="M3" s="198" t="s">
        <v>293</v>
      </c>
      <c r="N3" s="352"/>
      <c r="O3" s="279"/>
      <c r="P3" s="273"/>
      <c r="Q3" s="273"/>
      <c r="R3" s="280"/>
      <c r="S3" s="281"/>
      <c r="T3" s="279"/>
      <c r="U3" s="279"/>
      <c r="V3" s="279"/>
      <c r="W3" s="282"/>
      <c r="X3" s="283"/>
      <c r="Y3" s="284"/>
      <c r="Z3" s="285"/>
      <c r="AA3" s="285"/>
      <c r="AB3" s="273"/>
      <c r="AC3" s="273"/>
      <c r="AD3" s="295"/>
      <c r="AE3" s="286"/>
      <c r="AF3" s="287"/>
      <c r="AG3" s="284"/>
      <c r="AH3" s="285"/>
      <c r="AI3" s="285"/>
      <c r="AJ3" s="726">
        <f>Y3+Y4+Y5+Y6+Y7</f>
        <v>30183</v>
      </c>
      <c r="AK3" s="726">
        <f>AG3+AG4+AG5+AG6+AG7</f>
        <v>28173</v>
      </c>
    </row>
    <row r="4" spans="1:37" ht="15" customHeight="1" thickBot="1" x14ac:dyDescent="0.3">
      <c r="A4" s="672"/>
      <c r="B4" s="675"/>
      <c r="C4" s="82" t="s">
        <v>53</v>
      </c>
      <c r="D4" s="411"/>
      <c r="E4" s="127" t="s">
        <v>113</v>
      </c>
      <c r="F4" s="399">
        <v>0</v>
      </c>
      <c r="G4" s="269">
        <v>0</v>
      </c>
      <c r="H4" s="288">
        <v>0</v>
      </c>
      <c r="I4" s="268"/>
      <c r="J4" s="269"/>
      <c r="K4" s="270"/>
      <c r="L4" s="271"/>
      <c r="M4" s="418"/>
      <c r="N4" s="271"/>
      <c r="O4" s="272"/>
      <c r="P4" s="269"/>
      <c r="Q4" s="269"/>
      <c r="R4" s="288"/>
      <c r="S4" s="289"/>
      <c r="T4" s="272"/>
      <c r="U4" s="272"/>
      <c r="V4" s="272"/>
      <c r="W4" s="290"/>
      <c r="X4" s="270"/>
      <c r="Y4" s="291"/>
      <c r="Z4" s="292"/>
      <c r="AA4" s="292"/>
      <c r="AB4" s="269"/>
      <c r="AC4" s="269"/>
      <c r="AD4" s="296"/>
      <c r="AE4" s="293"/>
      <c r="AF4" s="294"/>
      <c r="AG4" s="284"/>
      <c r="AH4" s="285"/>
      <c r="AI4" s="285"/>
      <c r="AJ4" s="727"/>
      <c r="AK4" s="727"/>
    </row>
    <row r="5" spans="1:37" ht="141" thickBot="1" x14ac:dyDescent="0.3">
      <c r="A5" s="672"/>
      <c r="B5" s="675"/>
      <c r="C5" s="83" t="s">
        <v>54</v>
      </c>
      <c r="D5" s="60">
        <v>41</v>
      </c>
      <c r="E5" s="269"/>
      <c r="F5" s="66">
        <v>30</v>
      </c>
      <c r="G5" s="127">
        <v>0</v>
      </c>
      <c r="H5" s="144">
        <v>33</v>
      </c>
      <c r="I5" s="97" t="s">
        <v>227</v>
      </c>
      <c r="J5" s="588" t="s">
        <v>333</v>
      </c>
      <c r="K5" s="128">
        <v>36</v>
      </c>
      <c r="L5" s="123">
        <v>36</v>
      </c>
      <c r="M5" s="124" t="s">
        <v>294</v>
      </c>
      <c r="N5" s="201">
        <v>30</v>
      </c>
      <c r="O5" s="223" t="s">
        <v>110</v>
      </c>
      <c r="P5" s="584" t="s">
        <v>729</v>
      </c>
      <c r="Q5" s="379">
        <v>0</v>
      </c>
      <c r="R5" s="396">
        <v>12</v>
      </c>
      <c r="S5" s="187" t="s">
        <v>99</v>
      </c>
      <c r="T5" s="188" t="s">
        <v>295</v>
      </c>
      <c r="U5" s="188" t="s">
        <v>111</v>
      </c>
      <c r="V5" s="188" t="s">
        <v>112</v>
      </c>
      <c r="W5" s="170" t="s">
        <v>228</v>
      </c>
      <c r="X5" s="144" t="s">
        <v>113</v>
      </c>
      <c r="Y5" s="202">
        <v>30183</v>
      </c>
      <c r="Z5" s="203">
        <f>Y5/100*85</f>
        <v>25655.55</v>
      </c>
      <c r="AA5" s="203">
        <f>Y5/100*15</f>
        <v>4527.45</v>
      </c>
      <c r="AB5" s="163" t="s">
        <v>113</v>
      </c>
      <c r="AC5" s="163" t="s">
        <v>113</v>
      </c>
      <c r="AD5" s="380">
        <f>Y5/N5</f>
        <v>1006.1</v>
      </c>
      <c r="AE5" s="416" t="s">
        <v>296</v>
      </c>
      <c r="AF5" s="111" t="s">
        <v>114</v>
      </c>
      <c r="AG5" s="204">
        <v>28173</v>
      </c>
      <c r="AH5" s="205">
        <f t="shared" ref="AH5" si="0">AG5/100*85</f>
        <v>23947.050000000003</v>
      </c>
      <c r="AI5" s="205">
        <f t="shared" ref="AI5" si="1">Y5-AH5</f>
        <v>6235.9499999999971</v>
      </c>
      <c r="AJ5" s="727"/>
      <c r="AK5" s="727"/>
    </row>
    <row r="6" spans="1:37" ht="15.75" customHeight="1" thickBot="1" x14ac:dyDescent="0.3">
      <c r="A6" s="672"/>
      <c r="B6" s="675"/>
      <c r="C6" s="681" t="s">
        <v>55</v>
      </c>
      <c r="D6" s="643"/>
      <c r="E6" s="640"/>
      <c r="F6" s="640">
        <v>0</v>
      </c>
      <c r="G6" s="640">
        <v>0</v>
      </c>
      <c r="H6" s="646">
        <v>0</v>
      </c>
      <c r="I6" s="136" t="s">
        <v>107</v>
      </c>
      <c r="J6" s="128">
        <v>8</v>
      </c>
      <c r="K6" s="128">
        <v>18</v>
      </c>
      <c r="L6" s="462">
        <f>SUM(4+5+2)</f>
        <v>11</v>
      </c>
      <c r="M6" s="597" t="s">
        <v>300</v>
      </c>
      <c r="N6" s="341"/>
      <c r="O6" s="268"/>
      <c r="P6" s="341"/>
      <c r="Q6" s="341"/>
      <c r="R6" s="341"/>
      <c r="S6" s="349"/>
      <c r="T6" s="297"/>
      <c r="U6" s="297"/>
      <c r="V6" s="297"/>
      <c r="W6" s="298"/>
      <c r="X6" s="299"/>
      <c r="Y6" s="300"/>
      <c r="Z6" s="301"/>
      <c r="AA6" s="301"/>
      <c r="AB6" s="274"/>
      <c r="AC6" s="274"/>
      <c r="AD6" s="302"/>
      <c r="AE6" s="303"/>
      <c r="AF6" s="304"/>
      <c r="AG6" s="284"/>
      <c r="AH6" s="285"/>
      <c r="AI6" s="285"/>
      <c r="AJ6" s="727"/>
      <c r="AK6" s="727"/>
    </row>
    <row r="7" spans="1:37" ht="31.5" customHeight="1" thickBot="1" x14ac:dyDescent="0.3">
      <c r="A7" s="673"/>
      <c r="B7" s="677"/>
      <c r="C7" s="683"/>
      <c r="D7" s="644"/>
      <c r="E7" s="645"/>
      <c r="F7" s="645"/>
      <c r="G7" s="645"/>
      <c r="H7" s="647"/>
      <c r="I7" s="131" t="s">
        <v>166</v>
      </c>
      <c r="J7" s="278"/>
      <c r="K7" s="147">
        <v>43</v>
      </c>
      <c r="L7" s="385">
        <v>11</v>
      </c>
      <c r="M7" s="762"/>
      <c r="N7" s="276"/>
      <c r="O7" s="305"/>
      <c r="P7" s="275"/>
      <c r="Q7" s="275"/>
      <c r="R7" s="350"/>
      <c r="S7" s="351"/>
      <c r="T7" s="305"/>
      <c r="U7" s="305"/>
      <c r="V7" s="305"/>
      <c r="W7" s="306"/>
      <c r="X7" s="277"/>
      <c r="Y7" s="307"/>
      <c r="Z7" s="308"/>
      <c r="AA7" s="308"/>
      <c r="AB7" s="275"/>
      <c r="AC7" s="275"/>
      <c r="AD7" s="309"/>
      <c r="AE7" s="310"/>
      <c r="AF7" s="311"/>
      <c r="AG7" s="284"/>
      <c r="AH7" s="285"/>
      <c r="AI7" s="285"/>
      <c r="AJ7" s="727"/>
      <c r="AK7" s="727"/>
    </row>
    <row r="8" spans="1:37" ht="39" thickBot="1" x14ac:dyDescent="0.3">
      <c r="A8" s="671">
        <v>2</v>
      </c>
      <c r="B8" s="674" t="s">
        <v>72</v>
      </c>
      <c r="C8" s="81" t="s">
        <v>52</v>
      </c>
      <c r="D8" s="79">
        <v>14</v>
      </c>
      <c r="E8" s="273"/>
      <c r="F8" s="72">
        <v>0</v>
      </c>
      <c r="G8" s="130">
        <v>0</v>
      </c>
      <c r="H8" s="142">
        <v>0</v>
      </c>
      <c r="I8" s="122" t="s">
        <v>334</v>
      </c>
      <c r="J8" s="130" t="s">
        <v>109</v>
      </c>
      <c r="K8" s="142">
        <v>1</v>
      </c>
      <c r="L8" s="103">
        <v>1</v>
      </c>
      <c r="M8" s="198" t="s">
        <v>297</v>
      </c>
      <c r="N8" s="352"/>
      <c r="O8" s="279"/>
      <c r="P8" s="273"/>
      <c r="Q8" s="273"/>
      <c r="R8" s="280"/>
      <c r="S8" s="281"/>
      <c r="T8" s="279"/>
      <c r="U8" s="279"/>
      <c r="V8" s="279"/>
      <c r="W8" s="282"/>
      <c r="X8" s="283"/>
      <c r="Y8" s="284"/>
      <c r="Z8" s="285"/>
      <c r="AA8" s="285"/>
      <c r="AB8" s="273"/>
      <c r="AC8" s="273"/>
      <c r="AD8" s="295"/>
      <c r="AE8" s="286"/>
      <c r="AF8" s="287"/>
      <c r="AG8" s="284"/>
      <c r="AH8" s="285"/>
      <c r="AI8" s="285"/>
      <c r="AJ8" s="728"/>
      <c r="AK8" s="728"/>
    </row>
    <row r="9" spans="1:37" ht="15.75" customHeight="1" thickBot="1" x14ac:dyDescent="0.3">
      <c r="A9" s="672"/>
      <c r="B9" s="675"/>
      <c r="C9" s="82" t="s">
        <v>53</v>
      </c>
      <c r="D9" s="271"/>
      <c r="E9" s="269">
        <v>0</v>
      </c>
      <c r="F9" s="399">
        <v>0</v>
      </c>
      <c r="G9" s="269">
        <v>0</v>
      </c>
      <c r="H9" s="288">
        <v>0</v>
      </c>
      <c r="I9" s="268"/>
      <c r="J9" s="269"/>
      <c r="K9" s="270"/>
      <c r="L9" s="271"/>
      <c r="M9" s="418"/>
      <c r="N9" s="271"/>
      <c r="O9" s="272"/>
      <c r="P9" s="269"/>
      <c r="Q9" s="269"/>
      <c r="R9" s="288"/>
      <c r="S9" s="289"/>
      <c r="T9" s="272"/>
      <c r="U9" s="272"/>
      <c r="V9" s="272"/>
      <c r="W9" s="290"/>
      <c r="X9" s="270"/>
      <c r="Y9" s="291"/>
      <c r="Z9" s="292"/>
      <c r="AA9" s="292"/>
      <c r="AB9" s="269"/>
      <c r="AC9" s="269"/>
      <c r="AD9" s="296"/>
      <c r="AE9" s="293"/>
      <c r="AF9" s="294"/>
      <c r="AG9" s="284"/>
      <c r="AH9" s="285"/>
      <c r="AI9" s="285"/>
      <c r="AJ9" s="728"/>
      <c r="AK9" s="728"/>
    </row>
    <row r="10" spans="1:37" ht="39" thickBot="1" x14ac:dyDescent="0.3">
      <c r="A10" s="672"/>
      <c r="B10" s="675"/>
      <c r="C10" s="83" t="s">
        <v>54</v>
      </c>
      <c r="D10" s="60">
        <v>6</v>
      </c>
      <c r="E10" s="269"/>
      <c r="F10" s="66">
        <v>0</v>
      </c>
      <c r="G10" s="127">
        <v>0</v>
      </c>
      <c r="H10" s="144">
        <v>0</v>
      </c>
      <c r="I10" s="107" t="s">
        <v>335</v>
      </c>
      <c r="J10" s="127" t="s">
        <v>109</v>
      </c>
      <c r="K10" s="144">
        <v>1</v>
      </c>
      <c r="L10" s="101">
        <v>1</v>
      </c>
      <c r="M10" s="199" t="s">
        <v>297</v>
      </c>
      <c r="N10" s="271"/>
      <c r="O10" s="272"/>
      <c r="P10" s="269"/>
      <c r="Q10" s="269"/>
      <c r="R10" s="288"/>
      <c r="S10" s="289"/>
      <c r="T10" s="272"/>
      <c r="U10" s="272"/>
      <c r="V10" s="272"/>
      <c r="W10" s="290"/>
      <c r="X10" s="270"/>
      <c r="Y10" s="291"/>
      <c r="Z10" s="292"/>
      <c r="AA10" s="292"/>
      <c r="AB10" s="269"/>
      <c r="AC10" s="269"/>
      <c r="AD10" s="296"/>
      <c r="AE10" s="293"/>
      <c r="AF10" s="294"/>
      <c r="AG10" s="284"/>
      <c r="AH10" s="285"/>
      <c r="AI10" s="285"/>
      <c r="AJ10" s="728"/>
      <c r="AK10" s="728"/>
    </row>
    <row r="11" spans="1:37" ht="26.25" customHeight="1" thickBot="1" x14ac:dyDescent="0.3">
      <c r="A11" s="673"/>
      <c r="B11" s="677"/>
      <c r="C11" s="84" t="s">
        <v>55</v>
      </c>
      <c r="D11" s="353"/>
      <c r="E11" s="274"/>
      <c r="F11" s="274">
        <v>0</v>
      </c>
      <c r="G11" s="274">
        <v>0</v>
      </c>
      <c r="H11" s="299">
        <v>0</v>
      </c>
      <c r="I11" s="131" t="s">
        <v>166</v>
      </c>
      <c r="J11" s="274"/>
      <c r="K11" s="299"/>
      <c r="L11" s="353"/>
      <c r="M11" s="419"/>
      <c r="N11" s="353"/>
      <c r="O11" s="297"/>
      <c r="P11" s="274"/>
      <c r="Q11" s="274"/>
      <c r="R11" s="354"/>
      <c r="S11" s="355"/>
      <c r="T11" s="297"/>
      <c r="U11" s="297"/>
      <c r="V11" s="297"/>
      <c r="W11" s="298"/>
      <c r="X11" s="299"/>
      <c r="Y11" s="300"/>
      <c r="Z11" s="301"/>
      <c r="AA11" s="301"/>
      <c r="AB11" s="274"/>
      <c r="AC11" s="274"/>
      <c r="AD11" s="302"/>
      <c r="AE11" s="303"/>
      <c r="AF11" s="304"/>
      <c r="AG11" s="284"/>
      <c r="AH11" s="285"/>
      <c r="AI11" s="285"/>
      <c r="AJ11" s="728"/>
      <c r="AK11" s="728"/>
    </row>
    <row r="12" spans="1:37" ht="39" thickBot="1" x14ac:dyDescent="0.3">
      <c r="A12" s="671">
        <v>3</v>
      </c>
      <c r="B12" s="674" t="s">
        <v>73</v>
      </c>
      <c r="C12" s="81" t="s">
        <v>52</v>
      </c>
      <c r="D12" s="79">
        <v>71</v>
      </c>
      <c r="E12" s="273"/>
      <c r="F12" s="72">
        <v>0</v>
      </c>
      <c r="G12" s="130">
        <v>3</v>
      </c>
      <c r="H12" s="142">
        <v>0</v>
      </c>
      <c r="I12" s="96" t="s">
        <v>190</v>
      </c>
      <c r="J12" s="130" t="s">
        <v>109</v>
      </c>
      <c r="K12" s="142">
        <v>0</v>
      </c>
      <c r="L12" s="171">
        <v>3</v>
      </c>
      <c r="M12" s="438" t="s">
        <v>338</v>
      </c>
      <c r="N12" s="352"/>
      <c r="O12" s="279"/>
      <c r="P12" s="273"/>
      <c r="Q12" s="273"/>
      <c r="R12" s="280"/>
      <c r="S12" s="281"/>
      <c r="T12" s="279"/>
      <c r="U12" s="279"/>
      <c r="V12" s="279"/>
      <c r="W12" s="282"/>
      <c r="X12" s="283"/>
      <c r="Y12" s="284"/>
      <c r="Z12" s="285"/>
      <c r="AA12" s="285"/>
      <c r="AB12" s="273"/>
      <c r="AC12" s="273"/>
      <c r="AD12" s="295"/>
      <c r="AE12" s="286"/>
      <c r="AF12" s="287"/>
      <c r="AG12" s="284"/>
      <c r="AH12" s="285"/>
      <c r="AI12" s="285"/>
      <c r="AJ12" s="728"/>
      <c r="AK12" s="728"/>
    </row>
    <row r="13" spans="1:37" ht="15.75" customHeight="1" thickBot="1" x14ac:dyDescent="0.3">
      <c r="A13" s="672"/>
      <c r="B13" s="675"/>
      <c r="C13" s="82" t="s">
        <v>53</v>
      </c>
      <c r="D13" s="271"/>
      <c r="E13" s="127" t="s">
        <v>113</v>
      </c>
      <c r="F13" s="399">
        <v>0</v>
      </c>
      <c r="G13" s="269">
        <v>0</v>
      </c>
      <c r="H13" s="270">
        <v>0</v>
      </c>
      <c r="I13" s="373"/>
      <c r="J13" s="269"/>
      <c r="K13" s="270"/>
      <c r="L13" s="271"/>
      <c r="M13" s="418"/>
      <c r="N13" s="271"/>
      <c r="O13" s="272"/>
      <c r="P13" s="269"/>
      <c r="Q13" s="269"/>
      <c r="R13" s="288"/>
      <c r="S13" s="289"/>
      <c r="T13" s="272"/>
      <c r="U13" s="272"/>
      <c r="V13" s="272"/>
      <c r="W13" s="290"/>
      <c r="X13" s="270"/>
      <c r="Y13" s="291"/>
      <c r="Z13" s="292"/>
      <c r="AA13" s="292"/>
      <c r="AB13" s="269"/>
      <c r="AC13" s="269"/>
      <c r="AD13" s="296"/>
      <c r="AE13" s="293"/>
      <c r="AF13" s="294"/>
      <c r="AG13" s="284"/>
      <c r="AH13" s="285"/>
      <c r="AI13" s="285"/>
      <c r="AJ13" s="728"/>
      <c r="AK13" s="728"/>
    </row>
    <row r="14" spans="1:37" ht="42" customHeight="1" thickBot="1" x14ac:dyDescent="0.3">
      <c r="A14" s="672"/>
      <c r="B14" s="675"/>
      <c r="C14" s="83" t="s">
        <v>54</v>
      </c>
      <c r="D14" s="58">
        <v>19</v>
      </c>
      <c r="E14" s="271"/>
      <c r="F14" s="66">
        <v>0</v>
      </c>
      <c r="G14" s="127">
        <v>0</v>
      </c>
      <c r="H14" s="144">
        <v>0</v>
      </c>
      <c r="I14" s="96" t="s">
        <v>336</v>
      </c>
      <c r="J14" s="127" t="s">
        <v>109</v>
      </c>
      <c r="K14" s="144">
        <v>0</v>
      </c>
      <c r="L14" s="172">
        <v>0</v>
      </c>
      <c r="M14" s="199" t="s">
        <v>337</v>
      </c>
      <c r="N14" s="271"/>
      <c r="O14" s="272"/>
      <c r="P14" s="269"/>
      <c r="Q14" s="269"/>
      <c r="R14" s="288"/>
      <c r="S14" s="289"/>
      <c r="T14" s="272"/>
      <c r="U14" s="272"/>
      <c r="V14" s="272"/>
      <c r="W14" s="290"/>
      <c r="X14" s="270"/>
      <c r="Y14" s="291"/>
      <c r="Z14" s="292"/>
      <c r="AA14" s="292"/>
      <c r="AB14" s="269"/>
      <c r="AC14" s="269"/>
      <c r="AD14" s="296"/>
      <c r="AE14" s="293"/>
      <c r="AF14" s="294"/>
      <c r="AG14" s="284"/>
      <c r="AH14" s="285"/>
      <c r="AI14" s="285"/>
      <c r="AJ14" s="728"/>
      <c r="AK14" s="728"/>
    </row>
    <row r="15" spans="1:37" ht="30.75" customHeight="1" thickBot="1" x14ac:dyDescent="0.3">
      <c r="A15" s="673"/>
      <c r="B15" s="677"/>
      <c r="C15" s="84" t="s">
        <v>55</v>
      </c>
      <c r="D15" s="353"/>
      <c r="E15" s="274">
        <v>0</v>
      </c>
      <c r="F15" s="274">
        <v>0</v>
      </c>
      <c r="G15" s="274">
        <v>0</v>
      </c>
      <c r="H15" s="299">
        <v>0</v>
      </c>
      <c r="I15" s="131" t="s">
        <v>166</v>
      </c>
      <c r="J15" s="129" t="s">
        <v>109</v>
      </c>
      <c r="K15" s="145">
        <v>1</v>
      </c>
      <c r="L15" s="417">
        <v>2</v>
      </c>
      <c r="M15" s="421" t="s">
        <v>300</v>
      </c>
      <c r="N15" s="353"/>
      <c r="O15" s="297"/>
      <c r="P15" s="274"/>
      <c r="Q15" s="274"/>
      <c r="R15" s="354"/>
      <c r="S15" s="355"/>
      <c r="T15" s="297"/>
      <c r="U15" s="297"/>
      <c r="V15" s="297"/>
      <c r="W15" s="298"/>
      <c r="X15" s="299"/>
      <c r="Y15" s="300"/>
      <c r="Z15" s="301"/>
      <c r="AA15" s="301"/>
      <c r="AB15" s="274"/>
      <c r="AC15" s="274"/>
      <c r="AD15" s="302"/>
      <c r="AE15" s="303"/>
      <c r="AF15" s="304"/>
      <c r="AG15" s="284"/>
      <c r="AH15" s="285"/>
      <c r="AI15" s="285"/>
      <c r="AJ15" s="728"/>
      <c r="AK15" s="728"/>
    </row>
    <row r="16" spans="1:37" ht="64.5" thickBot="1" x14ac:dyDescent="0.3">
      <c r="A16" s="671">
        <v>4</v>
      </c>
      <c r="B16" s="674" t="s">
        <v>74</v>
      </c>
      <c r="C16" s="81" t="s">
        <v>52</v>
      </c>
      <c r="D16" s="79">
        <v>105</v>
      </c>
      <c r="E16" s="273"/>
      <c r="F16" s="72">
        <v>6</v>
      </c>
      <c r="G16" s="130">
        <v>0</v>
      </c>
      <c r="H16" s="142">
        <v>33</v>
      </c>
      <c r="I16" s="96" t="s">
        <v>339</v>
      </c>
      <c r="J16" s="130" t="s">
        <v>109</v>
      </c>
      <c r="K16" s="142">
        <v>9</v>
      </c>
      <c r="L16" s="103">
        <f>SUM(10+8+9)</f>
        <v>27</v>
      </c>
      <c r="M16" s="198" t="s">
        <v>298</v>
      </c>
      <c r="N16" s="213">
        <v>16</v>
      </c>
      <c r="O16" s="214" t="s">
        <v>125</v>
      </c>
      <c r="P16" s="215">
        <v>16</v>
      </c>
      <c r="Q16" s="215">
        <v>16</v>
      </c>
      <c r="R16" s="216">
        <v>0</v>
      </c>
      <c r="S16" s="217" t="s">
        <v>90</v>
      </c>
      <c r="T16" s="186" t="s">
        <v>126</v>
      </c>
      <c r="U16" s="186" t="s">
        <v>127</v>
      </c>
      <c r="V16" s="186" t="s">
        <v>128</v>
      </c>
      <c r="W16" s="75" t="s">
        <v>129</v>
      </c>
      <c r="X16" s="73">
        <v>5</v>
      </c>
      <c r="Y16" s="204">
        <v>369153</v>
      </c>
      <c r="Z16" s="205">
        <f>Y16/100*85</f>
        <v>313780.05</v>
      </c>
      <c r="AA16" s="205">
        <f>Y16/100*15</f>
        <v>55372.950000000004</v>
      </c>
      <c r="AB16" s="72" t="s">
        <v>113</v>
      </c>
      <c r="AC16" s="72" t="s">
        <v>113</v>
      </c>
      <c r="AD16" s="381">
        <f>Y16/N16</f>
        <v>23072.0625</v>
      </c>
      <c r="AE16" s="177" t="s">
        <v>113</v>
      </c>
      <c r="AF16" s="112"/>
      <c r="AG16" s="204">
        <v>344571</v>
      </c>
      <c r="AH16" s="205">
        <f>AG16/100*85</f>
        <v>292885.34999999998</v>
      </c>
      <c r="AI16" s="205">
        <f>Y16-AH16</f>
        <v>76267.650000000023</v>
      </c>
      <c r="AJ16" s="726">
        <f>SUM(Y16:Y19)</f>
        <v>369153</v>
      </c>
      <c r="AK16" s="726">
        <f>SUM(AG16:AG19)</f>
        <v>344571</v>
      </c>
    </row>
    <row r="17" spans="1:37" ht="15" customHeight="1" thickBot="1" x14ac:dyDescent="0.3">
      <c r="A17" s="672"/>
      <c r="B17" s="675"/>
      <c r="C17" s="82" t="s">
        <v>53</v>
      </c>
      <c r="D17" s="271"/>
      <c r="E17" s="66">
        <v>83</v>
      </c>
      <c r="F17" s="163">
        <v>16</v>
      </c>
      <c r="G17" s="127">
        <v>0</v>
      </c>
      <c r="H17" s="144">
        <v>0</v>
      </c>
      <c r="I17" s="374"/>
      <c r="J17" s="269"/>
      <c r="K17" s="270"/>
      <c r="L17" s="271"/>
      <c r="M17" s="418" t="s">
        <v>123</v>
      </c>
      <c r="N17" s="271"/>
      <c r="O17" s="272"/>
      <c r="P17" s="269"/>
      <c r="Q17" s="269"/>
      <c r="R17" s="288"/>
      <c r="S17" s="289"/>
      <c r="T17" s="272"/>
      <c r="U17" s="272"/>
      <c r="V17" s="272"/>
      <c r="W17" s="290"/>
      <c r="X17" s="270"/>
      <c r="Y17" s="291"/>
      <c r="Z17" s="292"/>
      <c r="AA17" s="292"/>
      <c r="AB17" s="269"/>
      <c r="AC17" s="269"/>
      <c r="AD17" s="296"/>
      <c r="AE17" s="293"/>
      <c r="AF17" s="294"/>
      <c r="AG17" s="284"/>
      <c r="AH17" s="285"/>
      <c r="AI17" s="285"/>
      <c r="AJ17" s="727"/>
      <c r="AK17" s="727"/>
    </row>
    <row r="18" spans="1:37" ht="41.25" customHeight="1" thickBot="1" x14ac:dyDescent="0.3">
      <c r="A18" s="672"/>
      <c r="B18" s="675"/>
      <c r="C18" s="83" t="s">
        <v>54</v>
      </c>
      <c r="D18" s="60">
        <v>18</v>
      </c>
      <c r="E18" s="269"/>
      <c r="F18" s="66">
        <v>7</v>
      </c>
      <c r="G18" s="127">
        <v>0</v>
      </c>
      <c r="H18" s="164">
        <v>7</v>
      </c>
      <c r="I18" s="97" t="s">
        <v>340</v>
      </c>
      <c r="J18" s="127" t="s">
        <v>109</v>
      </c>
      <c r="K18" s="144">
        <v>14</v>
      </c>
      <c r="L18" s="101">
        <v>7</v>
      </c>
      <c r="M18" s="199" t="s">
        <v>124</v>
      </c>
      <c r="N18" s="271"/>
      <c r="O18" s="272"/>
      <c r="P18" s="269"/>
      <c r="Q18" s="269"/>
      <c r="R18" s="288"/>
      <c r="S18" s="289"/>
      <c r="T18" s="272"/>
      <c r="U18" s="272"/>
      <c r="V18" s="272"/>
      <c r="W18" s="290"/>
      <c r="X18" s="270"/>
      <c r="Y18" s="291"/>
      <c r="Z18" s="292"/>
      <c r="AA18" s="292"/>
      <c r="AB18" s="269"/>
      <c r="AC18" s="269"/>
      <c r="AD18" s="296"/>
      <c r="AE18" s="293"/>
      <c r="AF18" s="294"/>
      <c r="AG18" s="284"/>
      <c r="AH18" s="285"/>
      <c r="AI18" s="285"/>
      <c r="AJ18" s="727"/>
      <c r="AK18" s="727"/>
    </row>
    <row r="19" spans="1:37" ht="37.5" customHeight="1" thickBot="1" x14ac:dyDescent="0.3">
      <c r="A19" s="673"/>
      <c r="B19" s="677"/>
      <c r="C19" s="84" t="s">
        <v>55</v>
      </c>
      <c r="D19" s="353"/>
      <c r="E19" s="274">
        <v>0</v>
      </c>
      <c r="F19" s="274">
        <v>0</v>
      </c>
      <c r="G19" s="274">
        <v>0</v>
      </c>
      <c r="H19" s="299">
        <v>0</v>
      </c>
      <c r="I19" s="131" t="s">
        <v>166</v>
      </c>
      <c r="J19" s="129" t="s">
        <v>109</v>
      </c>
      <c r="K19" s="145">
        <v>12</v>
      </c>
      <c r="L19" s="102">
        <v>1</v>
      </c>
      <c r="M19" s="421" t="s">
        <v>301</v>
      </c>
      <c r="N19" s="353"/>
      <c r="O19" s="297"/>
      <c r="P19" s="274"/>
      <c r="Q19" s="274"/>
      <c r="R19" s="354"/>
      <c r="S19" s="355"/>
      <c r="T19" s="297"/>
      <c r="U19" s="297"/>
      <c r="V19" s="297"/>
      <c r="W19" s="298"/>
      <c r="X19" s="299"/>
      <c r="Y19" s="312"/>
      <c r="Z19" s="313"/>
      <c r="AA19" s="313"/>
      <c r="AB19" s="274"/>
      <c r="AC19" s="274"/>
      <c r="AD19" s="302"/>
      <c r="AE19" s="303"/>
      <c r="AF19" s="304"/>
      <c r="AG19" s="284"/>
      <c r="AH19" s="285"/>
      <c r="AI19" s="285"/>
      <c r="AJ19" s="727"/>
      <c r="AK19" s="727"/>
    </row>
    <row r="20" spans="1:37" ht="39" thickBot="1" x14ac:dyDescent="0.3">
      <c r="A20" s="671">
        <v>5</v>
      </c>
      <c r="B20" s="674" t="s">
        <v>75</v>
      </c>
      <c r="C20" s="81" t="s">
        <v>52</v>
      </c>
      <c r="D20" s="79">
        <v>33</v>
      </c>
      <c r="E20" s="273"/>
      <c r="F20" s="72">
        <v>0</v>
      </c>
      <c r="G20" s="130">
        <v>0</v>
      </c>
      <c r="H20" s="142">
        <v>0</v>
      </c>
      <c r="I20" s="117" t="s">
        <v>191</v>
      </c>
      <c r="J20" s="130" t="s">
        <v>109</v>
      </c>
      <c r="K20" s="142" t="s">
        <v>113</v>
      </c>
      <c r="L20" s="103">
        <v>0</v>
      </c>
      <c r="M20" s="438" t="s">
        <v>300</v>
      </c>
      <c r="N20" s="352"/>
      <c r="O20" s="279"/>
      <c r="P20" s="273"/>
      <c r="Q20" s="273"/>
      <c r="R20" s="280"/>
      <c r="S20" s="281"/>
      <c r="T20" s="279"/>
      <c r="U20" s="279"/>
      <c r="V20" s="279"/>
      <c r="W20" s="282"/>
      <c r="X20" s="283"/>
      <c r="Y20" s="312"/>
      <c r="Z20" s="313"/>
      <c r="AA20" s="313"/>
      <c r="AB20" s="273"/>
      <c r="AC20" s="273"/>
      <c r="AD20" s="295"/>
      <c r="AE20" s="286"/>
      <c r="AF20" s="287"/>
      <c r="AG20" s="284"/>
      <c r="AH20" s="285"/>
      <c r="AI20" s="285"/>
      <c r="AJ20" s="731"/>
      <c r="AK20" s="728"/>
    </row>
    <row r="21" spans="1:37" ht="15" customHeight="1" thickBot="1" x14ac:dyDescent="0.3">
      <c r="A21" s="672"/>
      <c r="B21" s="675"/>
      <c r="C21" s="82" t="s">
        <v>53</v>
      </c>
      <c r="D21" s="271"/>
      <c r="E21" s="269"/>
      <c r="F21" s="269"/>
      <c r="G21" s="269"/>
      <c r="H21" s="270"/>
      <c r="I21" s="373"/>
      <c r="J21" s="269"/>
      <c r="K21" s="270"/>
      <c r="L21" s="271"/>
      <c r="M21" s="418"/>
      <c r="N21" s="271"/>
      <c r="O21" s="272"/>
      <c r="P21" s="269"/>
      <c r="Q21" s="269"/>
      <c r="R21" s="288"/>
      <c r="S21" s="289"/>
      <c r="T21" s="272"/>
      <c r="U21" s="272"/>
      <c r="V21" s="272"/>
      <c r="W21" s="290"/>
      <c r="X21" s="270"/>
      <c r="Y21" s="312"/>
      <c r="Z21" s="313"/>
      <c r="AA21" s="313"/>
      <c r="AB21" s="269"/>
      <c r="AC21" s="269"/>
      <c r="AD21" s="296"/>
      <c r="AE21" s="293"/>
      <c r="AF21" s="294"/>
      <c r="AG21" s="284"/>
      <c r="AH21" s="285"/>
      <c r="AI21" s="285"/>
      <c r="AJ21" s="732"/>
      <c r="AK21" s="728"/>
    </row>
    <row r="22" spans="1:37" ht="36.75" customHeight="1" thickBot="1" x14ac:dyDescent="0.3">
      <c r="A22" s="672"/>
      <c r="B22" s="675"/>
      <c r="C22" s="83" t="s">
        <v>54</v>
      </c>
      <c r="D22" s="60">
        <v>3</v>
      </c>
      <c r="E22" s="269"/>
      <c r="F22" s="66">
        <v>0</v>
      </c>
      <c r="G22" s="127">
        <v>0</v>
      </c>
      <c r="H22" s="144">
        <v>0</v>
      </c>
      <c r="I22" s="98" t="s">
        <v>192</v>
      </c>
      <c r="J22" s="127" t="s">
        <v>109</v>
      </c>
      <c r="K22" s="144" t="s">
        <v>113</v>
      </c>
      <c r="L22" s="101">
        <v>0</v>
      </c>
      <c r="M22" s="199" t="s">
        <v>300</v>
      </c>
      <c r="N22" s="271"/>
      <c r="O22" s="272"/>
      <c r="P22" s="269"/>
      <c r="Q22" s="269"/>
      <c r="R22" s="288"/>
      <c r="S22" s="289"/>
      <c r="T22" s="272"/>
      <c r="U22" s="272"/>
      <c r="V22" s="272"/>
      <c r="W22" s="290"/>
      <c r="X22" s="270"/>
      <c r="Y22" s="312"/>
      <c r="Z22" s="313"/>
      <c r="AA22" s="313"/>
      <c r="AB22" s="269"/>
      <c r="AC22" s="269"/>
      <c r="AD22" s="296"/>
      <c r="AE22" s="293"/>
      <c r="AF22" s="294"/>
      <c r="AG22" s="284"/>
      <c r="AH22" s="285"/>
      <c r="AI22" s="285"/>
      <c r="AJ22" s="732"/>
      <c r="AK22" s="728"/>
    </row>
    <row r="23" spans="1:37" ht="41.25" customHeight="1" thickBot="1" x14ac:dyDescent="0.3">
      <c r="A23" s="673"/>
      <c r="B23" s="677"/>
      <c r="C23" s="84" t="s">
        <v>55</v>
      </c>
      <c r="D23" s="353"/>
      <c r="E23" s="274">
        <v>0</v>
      </c>
      <c r="F23" s="274">
        <v>0</v>
      </c>
      <c r="G23" s="274">
        <v>0</v>
      </c>
      <c r="H23" s="299">
        <v>0</v>
      </c>
      <c r="I23" s="117" t="s">
        <v>167</v>
      </c>
      <c r="J23" s="129" t="s">
        <v>109</v>
      </c>
      <c r="K23" s="145">
        <v>10</v>
      </c>
      <c r="L23" s="102">
        <v>3</v>
      </c>
      <c r="M23" s="421" t="s">
        <v>300</v>
      </c>
      <c r="N23" s="353"/>
      <c r="O23" s="297"/>
      <c r="P23" s="274"/>
      <c r="Q23" s="274"/>
      <c r="R23" s="354"/>
      <c r="S23" s="355"/>
      <c r="T23" s="297"/>
      <c r="U23" s="297"/>
      <c r="V23" s="297"/>
      <c r="W23" s="298"/>
      <c r="X23" s="299"/>
      <c r="Y23" s="312"/>
      <c r="Z23" s="313"/>
      <c r="AA23" s="313"/>
      <c r="AB23" s="274"/>
      <c r="AC23" s="274"/>
      <c r="AD23" s="302"/>
      <c r="AE23" s="303"/>
      <c r="AF23" s="304"/>
      <c r="AG23" s="284"/>
      <c r="AH23" s="285"/>
      <c r="AI23" s="285"/>
      <c r="AJ23" s="733"/>
      <c r="AK23" s="728"/>
    </row>
    <row r="24" spans="1:37" ht="64.5" thickBot="1" x14ac:dyDescent="0.3">
      <c r="A24" s="671">
        <v>6</v>
      </c>
      <c r="B24" s="674" t="s">
        <v>76</v>
      </c>
      <c r="C24" s="81" t="s">
        <v>52</v>
      </c>
      <c r="D24" s="79">
        <v>249</v>
      </c>
      <c r="E24" s="273"/>
      <c r="F24" s="72">
        <v>10</v>
      </c>
      <c r="G24" s="130">
        <v>0</v>
      </c>
      <c r="H24" s="142">
        <v>9</v>
      </c>
      <c r="I24" s="96" t="s">
        <v>342</v>
      </c>
      <c r="J24" s="130" t="s">
        <v>109</v>
      </c>
      <c r="K24" s="142" t="s">
        <v>292</v>
      </c>
      <c r="L24" s="103">
        <f>SUM(5+3)</f>
        <v>8</v>
      </c>
      <c r="M24" s="197" t="s">
        <v>298</v>
      </c>
      <c r="N24" s="352"/>
      <c r="O24" s="279"/>
      <c r="P24" s="273"/>
      <c r="Q24" s="273"/>
      <c r="R24" s="280"/>
      <c r="S24" s="281"/>
      <c r="T24" s="279"/>
      <c r="U24" s="279"/>
      <c r="V24" s="279"/>
      <c r="W24" s="282"/>
      <c r="X24" s="283"/>
      <c r="Y24" s="312"/>
      <c r="Z24" s="313"/>
      <c r="AA24" s="313"/>
      <c r="AB24" s="273"/>
      <c r="AC24" s="273"/>
      <c r="AD24" s="295"/>
      <c r="AE24" s="286"/>
      <c r="AF24" s="287"/>
      <c r="AG24" s="284"/>
      <c r="AH24" s="285"/>
      <c r="AI24" s="285"/>
      <c r="AJ24" s="728"/>
      <c r="AK24" s="728"/>
    </row>
    <row r="25" spans="1:37" ht="15.75" customHeight="1" thickBot="1" x14ac:dyDescent="0.3">
      <c r="A25" s="672"/>
      <c r="B25" s="675"/>
      <c r="C25" s="82" t="s">
        <v>53</v>
      </c>
      <c r="D25" s="271"/>
      <c r="E25" s="127">
        <v>285</v>
      </c>
      <c r="F25" s="163">
        <v>57</v>
      </c>
      <c r="G25" s="127">
        <v>2</v>
      </c>
      <c r="H25" s="143">
        <v>0</v>
      </c>
      <c r="I25" s="446" t="s">
        <v>115</v>
      </c>
      <c r="J25" s="269"/>
      <c r="K25" s="270"/>
      <c r="L25" s="271"/>
      <c r="M25" s="418"/>
      <c r="N25" s="271"/>
      <c r="O25" s="272"/>
      <c r="P25" s="269"/>
      <c r="Q25" s="269"/>
      <c r="R25" s="288"/>
      <c r="S25" s="289"/>
      <c r="T25" s="272"/>
      <c r="U25" s="272"/>
      <c r="V25" s="272"/>
      <c r="W25" s="290"/>
      <c r="X25" s="270"/>
      <c r="Y25" s="312"/>
      <c r="Z25" s="313"/>
      <c r="AA25" s="313"/>
      <c r="AB25" s="269"/>
      <c r="AC25" s="269"/>
      <c r="AD25" s="296"/>
      <c r="AE25" s="293"/>
      <c r="AF25" s="294"/>
      <c r="AG25" s="284"/>
      <c r="AH25" s="285"/>
      <c r="AI25" s="285"/>
      <c r="AJ25" s="728"/>
      <c r="AK25" s="728"/>
    </row>
    <row r="26" spans="1:37" ht="46.5" customHeight="1" thickBot="1" x14ac:dyDescent="0.3">
      <c r="A26" s="672"/>
      <c r="B26" s="675"/>
      <c r="C26" s="83" t="s">
        <v>54</v>
      </c>
      <c r="D26" s="60">
        <v>24</v>
      </c>
      <c r="E26" s="269"/>
      <c r="F26" s="66">
        <v>8</v>
      </c>
      <c r="G26" s="127">
        <v>0</v>
      </c>
      <c r="H26" s="144">
        <v>12</v>
      </c>
      <c r="I26" s="107" t="s">
        <v>193</v>
      </c>
      <c r="J26" s="127" t="s">
        <v>109</v>
      </c>
      <c r="K26" s="144" t="s">
        <v>113</v>
      </c>
      <c r="L26" s="101">
        <v>8</v>
      </c>
      <c r="M26" s="421" t="s">
        <v>341</v>
      </c>
      <c r="N26" s="271"/>
      <c r="O26" s="272"/>
      <c r="P26" s="269"/>
      <c r="Q26" s="269"/>
      <c r="R26" s="288"/>
      <c r="S26" s="289"/>
      <c r="T26" s="272"/>
      <c r="U26" s="272"/>
      <c r="V26" s="272"/>
      <c r="W26" s="290"/>
      <c r="X26" s="270"/>
      <c r="Y26" s="312"/>
      <c r="Z26" s="313"/>
      <c r="AA26" s="313"/>
      <c r="AB26" s="269"/>
      <c r="AC26" s="269"/>
      <c r="AD26" s="296"/>
      <c r="AE26" s="293"/>
      <c r="AF26" s="294"/>
      <c r="AG26" s="284"/>
      <c r="AH26" s="285"/>
      <c r="AI26" s="285"/>
      <c r="AJ26" s="728"/>
      <c r="AK26" s="728"/>
    </row>
    <row r="27" spans="1:37" ht="36.75" customHeight="1" thickBot="1" x14ac:dyDescent="0.3">
      <c r="A27" s="673"/>
      <c r="B27" s="677"/>
      <c r="C27" s="84" t="s">
        <v>55</v>
      </c>
      <c r="D27" s="353"/>
      <c r="E27" s="274">
        <v>0</v>
      </c>
      <c r="F27" s="274">
        <v>0</v>
      </c>
      <c r="G27" s="274">
        <v>0</v>
      </c>
      <c r="H27" s="299">
        <v>0</v>
      </c>
      <c r="I27" s="135" t="s">
        <v>167</v>
      </c>
      <c r="J27" s="129">
        <v>3</v>
      </c>
      <c r="K27" s="145">
        <v>3</v>
      </c>
      <c r="L27" s="102">
        <v>6</v>
      </c>
      <c r="M27" s="421" t="s">
        <v>300</v>
      </c>
      <c r="N27" s="554"/>
      <c r="O27" s="297"/>
      <c r="P27" s="274"/>
      <c r="Q27" s="274"/>
      <c r="R27" s="354"/>
      <c r="S27" s="355"/>
      <c r="T27" s="297"/>
      <c r="U27" s="297"/>
      <c r="V27" s="297"/>
      <c r="W27" s="298"/>
      <c r="X27" s="299"/>
      <c r="Y27" s="312"/>
      <c r="Z27" s="313"/>
      <c r="AA27" s="313"/>
      <c r="AB27" s="274"/>
      <c r="AC27" s="274"/>
      <c r="AD27" s="302"/>
      <c r="AE27" s="303"/>
      <c r="AF27" s="304"/>
      <c r="AG27" s="284"/>
      <c r="AH27" s="285"/>
      <c r="AI27" s="285"/>
      <c r="AJ27" s="728"/>
      <c r="AK27" s="728"/>
    </row>
    <row r="28" spans="1:37" ht="77.25" customHeight="1" thickBot="1" x14ac:dyDescent="0.3">
      <c r="A28" s="671">
        <v>7</v>
      </c>
      <c r="B28" s="674" t="s">
        <v>77</v>
      </c>
      <c r="C28" s="674" t="s">
        <v>52</v>
      </c>
      <c r="D28" s="626">
        <v>246</v>
      </c>
      <c r="E28" s="628"/>
      <c r="F28" s="630">
        <v>12</v>
      </c>
      <c r="G28" s="637">
        <v>50</v>
      </c>
      <c r="H28" s="637">
        <v>70</v>
      </c>
      <c r="I28" s="115" t="s">
        <v>194</v>
      </c>
      <c r="J28" s="130" t="s">
        <v>109</v>
      </c>
      <c r="K28" s="142">
        <v>50</v>
      </c>
      <c r="L28" s="784">
        <f>SUM(6+5+3)</f>
        <v>14</v>
      </c>
      <c r="M28" s="783" t="s">
        <v>343</v>
      </c>
      <c r="N28" s="555">
        <v>10</v>
      </c>
      <c r="O28" s="240" t="s">
        <v>662</v>
      </c>
      <c r="P28" s="577">
        <v>6</v>
      </c>
      <c r="Q28" s="577">
        <v>6</v>
      </c>
      <c r="R28" s="216">
        <v>0</v>
      </c>
      <c r="S28" s="217" t="s">
        <v>91</v>
      </c>
      <c r="T28" s="739" t="s">
        <v>325</v>
      </c>
      <c r="U28" s="739" t="s">
        <v>326</v>
      </c>
      <c r="V28" s="739" t="s">
        <v>327</v>
      </c>
      <c r="W28" s="739" t="s">
        <v>182</v>
      </c>
      <c r="X28" s="740" t="s">
        <v>189</v>
      </c>
      <c r="Y28" s="211">
        <v>224730.04</v>
      </c>
      <c r="Z28" s="212">
        <f t="shared" ref="Z28:Z34" si="2">Y28/100*85</f>
        <v>191020.53400000001</v>
      </c>
      <c r="AA28" s="212">
        <f t="shared" ref="AA28:AA34" si="3">Y28/100*15</f>
        <v>33709.506000000001</v>
      </c>
      <c r="AB28" s="632" t="s">
        <v>113</v>
      </c>
      <c r="AC28" s="632" t="s">
        <v>113</v>
      </c>
      <c r="AD28" s="666">
        <f>SUM(Y28+Y29+Y30)/N28</f>
        <v>119124.545</v>
      </c>
      <c r="AE28" s="723" t="s">
        <v>113</v>
      </c>
      <c r="AF28" s="442"/>
      <c r="AG28" s="204">
        <v>209765</v>
      </c>
      <c r="AH28" s="205">
        <f t="shared" ref="AH28:AH75" si="4">AG28/100*85</f>
        <v>178300.25</v>
      </c>
      <c r="AI28" s="205">
        <f t="shared" ref="AI28:AI75" si="5">Y28-AH28</f>
        <v>46429.790000000008</v>
      </c>
      <c r="AJ28" s="726">
        <f>SUM(Y28:Y36)</f>
        <v>1362838</v>
      </c>
      <c r="AK28" s="726">
        <f>SUM(AG28:AG36)</f>
        <v>1272085</v>
      </c>
    </row>
    <row r="29" spans="1:37" ht="26.25" thickBot="1" x14ac:dyDescent="0.3">
      <c r="A29" s="672"/>
      <c r="B29" s="675"/>
      <c r="C29" s="675"/>
      <c r="D29" s="634"/>
      <c r="E29" s="635"/>
      <c r="F29" s="636"/>
      <c r="G29" s="638"/>
      <c r="H29" s="638"/>
      <c r="I29" s="115" t="s">
        <v>344</v>
      </c>
      <c r="J29" s="148" t="s">
        <v>109</v>
      </c>
      <c r="K29" s="155" t="s">
        <v>113</v>
      </c>
      <c r="L29" s="785"/>
      <c r="M29" s="607"/>
      <c r="N29" s="555">
        <v>30</v>
      </c>
      <c r="O29" s="233" t="s">
        <v>663</v>
      </c>
      <c r="P29" s="235">
        <v>25</v>
      </c>
      <c r="Q29" s="235">
        <v>25</v>
      </c>
      <c r="R29" s="225">
        <v>0</v>
      </c>
      <c r="S29" s="217" t="s">
        <v>91</v>
      </c>
      <c r="T29" s="670"/>
      <c r="U29" s="670"/>
      <c r="V29" s="670"/>
      <c r="W29" s="670"/>
      <c r="X29" s="741"/>
      <c r="Y29" s="211">
        <v>482848.45</v>
      </c>
      <c r="Z29" s="212">
        <f t="shared" si="2"/>
        <v>410421.18250000005</v>
      </c>
      <c r="AA29" s="212">
        <f t="shared" si="3"/>
        <v>72427.267500000002</v>
      </c>
      <c r="AB29" s="604"/>
      <c r="AC29" s="604"/>
      <c r="AD29" s="661"/>
      <c r="AE29" s="724"/>
      <c r="AF29" s="428"/>
      <c r="AG29" s="204">
        <v>450695</v>
      </c>
      <c r="AH29" s="205">
        <f t="shared" si="4"/>
        <v>383090.75</v>
      </c>
      <c r="AI29" s="205">
        <f t="shared" si="5"/>
        <v>99757.700000000012</v>
      </c>
      <c r="AJ29" s="727"/>
      <c r="AK29" s="727"/>
    </row>
    <row r="30" spans="1:37" ht="43.5" customHeight="1" thickBot="1" x14ac:dyDescent="0.3">
      <c r="A30" s="672"/>
      <c r="B30" s="675"/>
      <c r="C30" s="675"/>
      <c r="D30" s="634"/>
      <c r="E30" s="635"/>
      <c r="F30" s="636"/>
      <c r="G30" s="638"/>
      <c r="H30" s="638"/>
      <c r="I30" s="115" t="s">
        <v>266</v>
      </c>
      <c r="J30" s="148">
        <v>10</v>
      </c>
      <c r="K30" s="155">
        <v>25</v>
      </c>
      <c r="L30" s="622"/>
      <c r="M30" s="608"/>
      <c r="N30" s="555">
        <v>30</v>
      </c>
      <c r="O30" s="233" t="s">
        <v>664</v>
      </c>
      <c r="P30" s="235">
        <v>15</v>
      </c>
      <c r="Q30" s="235">
        <v>15</v>
      </c>
      <c r="R30" s="225">
        <v>0</v>
      </c>
      <c r="S30" s="217" t="s">
        <v>91</v>
      </c>
      <c r="T30" s="616"/>
      <c r="U30" s="616"/>
      <c r="V30" s="616"/>
      <c r="W30" s="616"/>
      <c r="X30" s="669"/>
      <c r="Y30" s="211">
        <v>483666.96</v>
      </c>
      <c r="Z30" s="212">
        <f t="shared" si="2"/>
        <v>411116.91600000003</v>
      </c>
      <c r="AA30" s="212">
        <f t="shared" ref="AA30" si="6">Y30/100*15</f>
        <v>72550.044000000009</v>
      </c>
      <c r="AB30" s="605"/>
      <c r="AC30" s="605"/>
      <c r="AD30" s="662"/>
      <c r="AE30" s="725"/>
      <c r="AF30" s="428"/>
      <c r="AG30" s="204">
        <v>451459</v>
      </c>
      <c r="AH30" s="205">
        <f t="shared" si="4"/>
        <v>383740.15</v>
      </c>
      <c r="AI30" s="205">
        <f t="shared" ref="AI30" si="7">Y30-AH30</f>
        <v>99926.81</v>
      </c>
      <c r="AJ30" s="727"/>
      <c r="AK30" s="727"/>
    </row>
    <row r="31" spans="1:37" ht="39.75" customHeight="1" thickBot="1" x14ac:dyDescent="0.3">
      <c r="A31" s="672"/>
      <c r="B31" s="675"/>
      <c r="C31" s="675"/>
      <c r="D31" s="634"/>
      <c r="E31" s="635"/>
      <c r="F31" s="636"/>
      <c r="G31" s="638"/>
      <c r="H31" s="638"/>
      <c r="I31" s="613" t="s">
        <v>267</v>
      </c>
      <c r="J31" s="603" t="s">
        <v>113</v>
      </c>
      <c r="K31" s="601" t="s">
        <v>113</v>
      </c>
      <c r="L31" s="621" t="s">
        <v>113</v>
      </c>
      <c r="M31" s="594" t="s">
        <v>345</v>
      </c>
      <c r="N31" s="356"/>
      <c r="O31" s="357"/>
      <c r="P31" s="316"/>
      <c r="Q31" s="316"/>
      <c r="R31" s="358"/>
      <c r="S31" s="359"/>
      <c r="T31" s="357"/>
      <c r="U31" s="357"/>
      <c r="V31" s="357"/>
      <c r="W31" s="314"/>
      <c r="X31" s="315"/>
      <c r="Y31" s="312"/>
      <c r="Z31" s="313"/>
      <c r="AA31" s="313"/>
      <c r="AB31" s="316"/>
      <c r="AC31" s="316"/>
      <c r="AD31" s="317"/>
      <c r="AE31" s="318"/>
      <c r="AF31" s="319"/>
      <c r="AG31" s="284"/>
      <c r="AH31" s="285"/>
      <c r="AI31" s="285"/>
      <c r="AJ31" s="727"/>
      <c r="AK31" s="727"/>
    </row>
    <row r="32" spans="1:37" ht="33" customHeight="1" thickBot="1" x14ac:dyDescent="0.3">
      <c r="A32" s="672"/>
      <c r="B32" s="675"/>
      <c r="C32" s="676"/>
      <c r="D32" s="627"/>
      <c r="E32" s="629"/>
      <c r="F32" s="631"/>
      <c r="G32" s="600"/>
      <c r="H32" s="600"/>
      <c r="I32" s="614"/>
      <c r="J32" s="605"/>
      <c r="K32" s="602"/>
      <c r="L32" s="622"/>
      <c r="M32" s="596"/>
      <c r="N32" s="356"/>
      <c r="O32" s="357"/>
      <c r="P32" s="316"/>
      <c r="Q32" s="316"/>
      <c r="R32" s="358"/>
      <c r="S32" s="359"/>
      <c r="T32" s="357"/>
      <c r="U32" s="357"/>
      <c r="V32" s="357"/>
      <c r="W32" s="314"/>
      <c r="X32" s="315"/>
      <c r="Y32" s="312"/>
      <c r="Z32" s="313"/>
      <c r="AA32" s="313"/>
      <c r="AB32" s="316"/>
      <c r="AC32" s="316"/>
      <c r="AD32" s="317"/>
      <c r="AE32" s="318"/>
      <c r="AF32" s="319"/>
      <c r="AG32" s="284"/>
      <c r="AH32" s="285"/>
      <c r="AI32" s="285"/>
      <c r="AJ32" s="727"/>
      <c r="AK32" s="727"/>
    </row>
    <row r="33" spans="1:37" ht="15" customHeight="1" thickBot="1" x14ac:dyDescent="0.3">
      <c r="A33" s="672"/>
      <c r="B33" s="675"/>
      <c r="C33" s="82" t="s">
        <v>53</v>
      </c>
      <c r="D33" s="271"/>
      <c r="E33" s="163">
        <v>52</v>
      </c>
      <c r="F33" s="163">
        <v>9</v>
      </c>
      <c r="G33" s="127">
        <v>0</v>
      </c>
      <c r="H33" s="144">
        <v>0</v>
      </c>
      <c r="I33" s="375"/>
      <c r="J33" s="269"/>
      <c r="K33" s="270"/>
      <c r="L33" s="271"/>
      <c r="M33" s="418"/>
      <c r="N33" s="271"/>
      <c r="O33" s="360"/>
      <c r="P33" s="269"/>
      <c r="Q33" s="269"/>
      <c r="R33" s="288"/>
      <c r="S33" s="289"/>
      <c r="T33" s="360"/>
      <c r="U33" s="360"/>
      <c r="V33" s="360"/>
      <c r="W33" s="320"/>
      <c r="X33" s="321"/>
      <c r="Y33" s="312"/>
      <c r="Z33" s="313"/>
      <c r="AA33" s="313"/>
      <c r="AB33" s="269"/>
      <c r="AC33" s="269"/>
      <c r="AD33" s="296"/>
      <c r="AE33" s="293"/>
      <c r="AF33" s="294"/>
      <c r="AG33" s="284"/>
      <c r="AH33" s="285"/>
      <c r="AI33" s="285"/>
      <c r="AJ33" s="727"/>
      <c r="AK33" s="727"/>
    </row>
    <row r="34" spans="1:37" ht="107.25" customHeight="1" thickBot="1" x14ac:dyDescent="0.3">
      <c r="A34" s="672"/>
      <c r="B34" s="675"/>
      <c r="C34" s="708" t="s">
        <v>54</v>
      </c>
      <c r="D34" s="639">
        <v>106</v>
      </c>
      <c r="E34" s="640"/>
      <c r="F34" s="641">
        <v>16</v>
      </c>
      <c r="G34" s="599">
        <v>13</v>
      </c>
      <c r="H34" s="750">
        <v>29</v>
      </c>
      <c r="I34" s="786" t="s">
        <v>346</v>
      </c>
      <c r="J34" s="603" t="s">
        <v>109</v>
      </c>
      <c r="K34" s="601">
        <v>50</v>
      </c>
      <c r="L34" s="621">
        <v>35</v>
      </c>
      <c r="M34" s="594" t="s">
        <v>341</v>
      </c>
      <c r="N34" s="388">
        <v>29</v>
      </c>
      <c r="O34" s="397" t="s">
        <v>375</v>
      </c>
      <c r="P34" s="586" t="s">
        <v>730</v>
      </c>
      <c r="Q34" s="585">
        <v>15</v>
      </c>
      <c r="R34" s="210">
        <v>0</v>
      </c>
      <c r="S34" s="209" t="s">
        <v>91</v>
      </c>
      <c r="T34" s="447" t="s">
        <v>325</v>
      </c>
      <c r="U34" s="447" t="s">
        <v>326</v>
      </c>
      <c r="V34" s="447" t="s">
        <v>327</v>
      </c>
      <c r="W34" s="447" t="s">
        <v>182</v>
      </c>
      <c r="X34" s="448" t="s">
        <v>189</v>
      </c>
      <c r="Y34" s="212">
        <v>171592.55</v>
      </c>
      <c r="Z34" s="212">
        <f t="shared" si="2"/>
        <v>145853.66749999998</v>
      </c>
      <c r="AA34" s="212">
        <f t="shared" si="3"/>
        <v>25738.882499999996</v>
      </c>
      <c r="AB34" s="127" t="s">
        <v>113</v>
      </c>
      <c r="AC34" s="127" t="s">
        <v>113</v>
      </c>
      <c r="AD34" s="380">
        <f>Y34/N34</f>
        <v>5916.9844827586203</v>
      </c>
      <c r="AE34" s="176" t="s">
        <v>113</v>
      </c>
      <c r="AF34" s="425"/>
      <c r="AG34" s="204">
        <v>160166</v>
      </c>
      <c r="AH34" s="205">
        <f t="shared" si="4"/>
        <v>136141.1</v>
      </c>
      <c r="AI34" s="205">
        <f t="shared" si="5"/>
        <v>35451.449999999983</v>
      </c>
      <c r="AJ34" s="727"/>
      <c r="AK34" s="727"/>
    </row>
    <row r="35" spans="1:37" ht="41.25" customHeight="1" thickBot="1" x14ac:dyDescent="0.3">
      <c r="A35" s="672"/>
      <c r="B35" s="675"/>
      <c r="C35" s="709"/>
      <c r="D35" s="627"/>
      <c r="E35" s="629"/>
      <c r="F35" s="631"/>
      <c r="G35" s="600"/>
      <c r="H35" s="751"/>
      <c r="I35" s="787"/>
      <c r="J35" s="605"/>
      <c r="K35" s="602"/>
      <c r="L35" s="622"/>
      <c r="M35" s="596"/>
      <c r="N35" s="361"/>
      <c r="O35" s="360"/>
      <c r="P35" s="322"/>
      <c r="Q35" s="322"/>
      <c r="R35" s="362"/>
      <c r="S35" s="363"/>
      <c r="T35" s="451"/>
      <c r="U35" s="451"/>
      <c r="V35" s="451"/>
      <c r="W35" s="451"/>
      <c r="X35" s="452"/>
      <c r="Y35" s="313"/>
      <c r="Z35" s="313"/>
      <c r="AA35" s="313"/>
      <c r="AB35" s="322"/>
      <c r="AC35" s="322"/>
      <c r="AD35" s="323"/>
      <c r="AE35" s="324"/>
      <c r="AF35" s="325"/>
      <c r="AG35" s="284"/>
      <c r="AH35" s="285"/>
      <c r="AI35" s="285"/>
      <c r="AJ35" s="727"/>
      <c r="AK35" s="727"/>
    </row>
    <row r="36" spans="1:37" ht="37.5" customHeight="1" thickBot="1" x14ac:dyDescent="0.3">
      <c r="A36" s="673"/>
      <c r="B36" s="677"/>
      <c r="C36" s="84" t="s">
        <v>55</v>
      </c>
      <c r="D36" s="353"/>
      <c r="E36" s="274">
        <v>0</v>
      </c>
      <c r="F36" s="274">
        <v>0</v>
      </c>
      <c r="G36" s="274">
        <v>0</v>
      </c>
      <c r="H36" s="299">
        <v>0</v>
      </c>
      <c r="I36" s="117" t="s">
        <v>166</v>
      </c>
      <c r="J36" s="129">
        <v>13</v>
      </c>
      <c r="K36" s="145">
        <v>13</v>
      </c>
      <c r="L36" s="102">
        <v>1</v>
      </c>
      <c r="M36" s="421" t="s">
        <v>300</v>
      </c>
      <c r="N36" s="353"/>
      <c r="O36" s="297"/>
      <c r="P36" s="274"/>
      <c r="Q36" s="274"/>
      <c r="R36" s="354"/>
      <c r="S36" s="355"/>
      <c r="T36" s="451"/>
      <c r="U36" s="451"/>
      <c r="V36" s="451"/>
      <c r="W36" s="451"/>
      <c r="X36" s="452"/>
      <c r="Y36" s="313"/>
      <c r="Z36" s="313"/>
      <c r="AA36" s="313"/>
      <c r="AB36" s="274"/>
      <c r="AC36" s="274"/>
      <c r="AD36" s="302"/>
      <c r="AE36" s="303"/>
      <c r="AF36" s="304"/>
      <c r="AG36" s="284"/>
      <c r="AH36" s="285"/>
      <c r="AI36" s="285"/>
      <c r="AJ36" s="727"/>
      <c r="AK36" s="727"/>
    </row>
    <row r="37" spans="1:37" ht="85.5" customHeight="1" thickBot="1" x14ac:dyDescent="0.3">
      <c r="A37" s="674">
        <v>8</v>
      </c>
      <c r="B37" s="674" t="s">
        <v>69</v>
      </c>
      <c r="C37" s="674" t="s">
        <v>52</v>
      </c>
      <c r="D37" s="59">
        <v>680</v>
      </c>
      <c r="E37" s="415"/>
      <c r="F37" s="61">
        <v>51</v>
      </c>
      <c r="G37" s="162">
        <v>0</v>
      </c>
      <c r="H37" s="165">
        <v>110</v>
      </c>
      <c r="I37" s="169" t="s">
        <v>349</v>
      </c>
      <c r="J37" s="173" t="s">
        <v>109</v>
      </c>
      <c r="K37" s="180">
        <v>210</v>
      </c>
      <c r="L37" s="771">
        <f>SUM(30+21+15)</f>
        <v>66</v>
      </c>
      <c r="M37" s="774" t="s">
        <v>173</v>
      </c>
      <c r="N37" s="729">
        <f>SUM(16+20)</f>
        <v>36</v>
      </c>
      <c r="O37" s="232" t="s">
        <v>174</v>
      </c>
      <c r="P37" s="559">
        <v>16</v>
      </c>
      <c r="Q37" s="560">
        <v>16</v>
      </c>
      <c r="R37" s="561">
        <v>0</v>
      </c>
      <c r="S37" s="563" t="s">
        <v>176</v>
      </c>
      <c r="T37" s="192" t="s">
        <v>178</v>
      </c>
      <c r="U37" s="192" t="s">
        <v>180</v>
      </c>
      <c r="V37" s="192" t="s">
        <v>181</v>
      </c>
      <c r="W37" s="449" t="s">
        <v>182</v>
      </c>
      <c r="X37" s="450" t="s">
        <v>189</v>
      </c>
      <c r="Y37" s="211">
        <v>567286.09</v>
      </c>
      <c r="Z37" s="212">
        <f t="shared" ref="Z37:Z38" si="8">Y37/100*85</f>
        <v>482193.17649999994</v>
      </c>
      <c r="AA37" s="212">
        <f t="shared" ref="AA37:AA38" si="9">Y37/100*15</f>
        <v>85092.913499999995</v>
      </c>
      <c r="AB37" s="61" t="s">
        <v>113</v>
      </c>
      <c r="AC37" s="61" t="s">
        <v>113</v>
      </c>
      <c r="AD37" s="736">
        <f>SUM(Y37+Y38)/N37</f>
        <v>22604.98027777778</v>
      </c>
      <c r="AE37" s="181" t="s">
        <v>113</v>
      </c>
      <c r="AF37" s="80" t="s">
        <v>185</v>
      </c>
      <c r="AG37" s="204">
        <v>529510</v>
      </c>
      <c r="AH37" s="205">
        <f t="shared" si="4"/>
        <v>450083.50000000006</v>
      </c>
      <c r="AI37" s="205">
        <f t="shared" si="5"/>
        <v>117202.58999999991</v>
      </c>
      <c r="AJ37" s="726">
        <f>SUM(Y37:Y50)</f>
        <v>2630899.9999999995</v>
      </c>
      <c r="AK37" s="726">
        <f>SUM(AG37:AG50)</f>
        <v>2455706</v>
      </c>
    </row>
    <row r="38" spans="1:37" ht="66.75" customHeight="1" thickBot="1" x14ac:dyDescent="0.3">
      <c r="A38" s="675"/>
      <c r="B38" s="675"/>
      <c r="C38" s="675"/>
      <c r="D38" s="364"/>
      <c r="E38" s="330"/>
      <c r="F38" s="330"/>
      <c r="G38" s="330"/>
      <c r="H38" s="327"/>
      <c r="I38" s="97" t="s">
        <v>216</v>
      </c>
      <c r="J38" s="151">
        <v>16</v>
      </c>
      <c r="K38" s="152">
        <v>18</v>
      </c>
      <c r="L38" s="772"/>
      <c r="M38" s="775"/>
      <c r="N38" s="730"/>
      <c r="O38" s="224" t="s">
        <v>175</v>
      </c>
      <c r="P38" s="576">
        <v>18</v>
      </c>
      <c r="Q38" s="576">
        <v>18</v>
      </c>
      <c r="R38" s="562">
        <v>0</v>
      </c>
      <c r="S38" s="227" t="s">
        <v>177</v>
      </c>
      <c r="T38" s="192" t="s">
        <v>179</v>
      </c>
      <c r="U38" s="192" t="s">
        <v>183</v>
      </c>
      <c r="V38" s="192" t="s">
        <v>184</v>
      </c>
      <c r="W38" s="74" t="s">
        <v>182</v>
      </c>
      <c r="X38" s="62" t="s">
        <v>189</v>
      </c>
      <c r="Y38" s="238">
        <v>246493.2</v>
      </c>
      <c r="Z38" s="239">
        <f t="shared" si="8"/>
        <v>209519.22000000003</v>
      </c>
      <c r="AA38" s="239">
        <f t="shared" si="9"/>
        <v>36973.980000000003</v>
      </c>
      <c r="AB38" s="61" t="s">
        <v>113</v>
      </c>
      <c r="AC38" s="61" t="s">
        <v>113</v>
      </c>
      <c r="AD38" s="737"/>
      <c r="AE38" s="181" t="s">
        <v>113</v>
      </c>
      <c r="AF38" s="80" t="s">
        <v>185</v>
      </c>
      <c r="AG38" s="204">
        <v>230079</v>
      </c>
      <c r="AH38" s="205">
        <f t="shared" si="4"/>
        <v>195567.15</v>
      </c>
      <c r="AI38" s="205">
        <f t="shared" si="5"/>
        <v>50926.050000000017</v>
      </c>
      <c r="AJ38" s="727"/>
      <c r="AK38" s="727"/>
    </row>
    <row r="39" spans="1:37" ht="39" thickBot="1" x14ac:dyDescent="0.3">
      <c r="A39" s="675"/>
      <c r="B39" s="675"/>
      <c r="C39" s="675"/>
      <c r="D39" s="364"/>
      <c r="E39" s="330"/>
      <c r="F39" s="330"/>
      <c r="G39" s="330"/>
      <c r="H39" s="327"/>
      <c r="I39" s="97" t="s">
        <v>268</v>
      </c>
      <c r="J39" s="151">
        <v>30</v>
      </c>
      <c r="K39" s="152">
        <v>33</v>
      </c>
      <c r="L39" s="772"/>
      <c r="M39" s="775"/>
      <c r="N39" s="364"/>
      <c r="O39" s="326"/>
      <c r="P39" s="330"/>
      <c r="Q39" s="330"/>
      <c r="R39" s="365"/>
      <c r="S39" s="366"/>
      <c r="T39" s="326"/>
      <c r="U39" s="326"/>
      <c r="V39" s="326"/>
      <c r="W39" s="326"/>
      <c r="X39" s="327"/>
      <c r="Y39" s="328"/>
      <c r="Z39" s="329"/>
      <c r="AA39" s="329"/>
      <c r="AB39" s="330"/>
      <c r="AC39" s="330"/>
      <c r="AD39" s="331"/>
      <c r="AE39" s="332"/>
      <c r="AF39" s="333"/>
      <c r="AG39" s="284"/>
      <c r="AH39" s="285"/>
      <c r="AI39" s="285"/>
      <c r="AJ39" s="727"/>
      <c r="AK39" s="727"/>
    </row>
    <row r="40" spans="1:37" ht="34.5" customHeight="1" thickBot="1" x14ac:dyDescent="0.3">
      <c r="A40" s="675"/>
      <c r="B40" s="675"/>
      <c r="C40" s="675"/>
      <c r="D40" s="364"/>
      <c r="E40" s="330"/>
      <c r="F40" s="330"/>
      <c r="G40" s="330"/>
      <c r="H40" s="327"/>
      <c r="I40" s="136" t="s">
        <v>348</v>
      </c>
      <c r="J40" s="151" t="s">
        <v>113</v>
      </c>
      <c r="K40" s="151" t="s">
        <v>113</v>
      </c>
      <c r="L40" s="772"/>
      <c r="M40" s="775"/>
      <c r="N40" s="364"/>
      <c r="O40" s="326"/>
      <c r="P40" s="330"/>
      <c r="Q40" s="330"/>
      <c r="R40" s="365"/>
      <c r="S40" s="366"/>
      <c r="T40" s="326"/>
      <c r="U40" s="326"/>
      <c r="V40" s="326"/>
      <c r="W40" s="326"/>
      <c r="X40" s="327"/>
      <c r="Y40" s="328"/>
      <c r="Z40" s="329"/>
      <c r="AA40" s="329"/>
      <c r="AB40" s="330"/>
      <c r="AC40" s="330"/>
      <c r="AD40" s="331"/>
      <c r="AE40" s="332"/>
      <c r="AF40" s="333"/>
      <c r="AG40" s="284"/>
      <c r="AH40" s="285"/>
      <c r="AI40" s="285"/>
      <c r="AJ40" s="727"/>
      <c r="AK40" s="727"/>
    </row>
    <row r="41" spans="1:37" ht="26.25" thickBot="1" x14ac:dyDescent="0.3">
      <c r="A41" s="675"/>
      <c r="B41" s="675"/>
      <c r="C41" s="675"/>
      <c r="D41" s="364"/>
      <c r="E41" s="330"/>
      <c r="F41" s="330"/>
      <c r="G41" s="330"/>
      <c r="H41" s="327"/>
      <c r="I41" s="136" t="s">
        <v>347</v>
      </c>
      <c r="J41" s="151" t="s">
        <v>113</v>
      </c>
      <c r="K41" s="151" t="s">
        <v>113</v>
      </c>
      <c r="L41" s="772"/>
      <c r="M41" s="775"/>
      <c r="N41" s="364"/>
      <c r="O41" s="326"/>
      <c r="P41" s="330"/>
      <c r="Q41" s="330"/>
      <c r="R41" s="365"/>
      <c r="S41" s="366"/>
      <c r="T41" s="326"/>
      <c r="U41" s="326"/>
      <c r="V41" s="326"/>
      <c r="W41" s="326"/>
      <c r="X41" s="327"/>
      <c r="Y41" s="328"/>
      <c r="Z41" s="329"/>
      <c r="AA41" s="329"/>
      <c r="AB41" s="330"/>
      <c r="AC41" s="330"/>
      <c r="AD41" s="331"/>
      <c r="AE41" s="332"/>
      <c r="AF41" s="333"/>
      <c r="AG41" s="284"/>
      <c r="AH41" s="285"/>
      <c r="AI41" s="285"/>
      <c r="AJ41" s="727"/>
      <c r="AK41" s="727"/>
    </row>
    <row r="42" spans="1:37" ht="26.25" thickBot="1" x14ac:dyDescent="0.3">
      <c r="A42" s="675"/>
      <c r="B42" s="675"/>
      <c r="C42" s="675"/>
      <c r="D42" s="364"/>
      <c r="E42" s="330"/>
      <c r="F42" s="330"/>
      <c r="G42" s="330"/>
      <c r="H42" s="327"/>
      <c r="I42" s="136" t="s">
        <v>217</v>
      </c>
      <c r="J42" s="151" t="s">
        <v>113</v>
      </c>
      <c r="K42" s="151" t="s">
        <v>113</v>
      </c>
      <c r="L42" s="772"/>
      <c r="M42" s="775"/>
      <c r="N42" s="364"/>
      <c r="O42" s="326"/>
      <c r="P42" s="330"/>
      <c r="Q42" s="330"/>
      <c r="R42" s="365"/>
      <c r="S42" s="366"/>
      <c r="T42" s="326"/>
      <c r="U42" s="326"/>
      <c r="V42" s="326"/>
      <c r="W42" s="326"/>
      <c r="X42" s="327"/>
      <c r="Y42" s="328"/>
      <c r="Z42" s="329"/>
      <c r="AA42" s="329"/>
      <c r="AB42" s="330"/>
      <c r="AC42" s="330"/>
      <c r="AD42" s="331"/>
      <c r="AE42" s="332"/>
      <c r="AF42" s="333"/>
      <c r="AG42" s="284"/>
      <c r="AH42" s="285"/>
      <c r="AI42" s="285"/>
      <c r="AJ42" s="727"/>
      <c r="AK42" s="727"/>
    </row>
    <row r="43" spans="1:37" ht="42" customHeight="1" thickBot="1" x14ac:dyDescent="0.3">
      <c r="A43" s="675"/>
      <c r="B43" s="675"/>
      <c r="C43" s="676"/>
      <c r="D43" s="364"/>
      <c r="E43" s="330"/>
      <c r="F43" s="330"/>
      <c r="G43" s="330"/>
      <c r="H43" s="327"/>
      <c r="I43" s="136" t="s">
        <v>218</v>
      </c>
      <c r="J43" s="151" t="s">
        <v>113</v>
      </c>
      <c r="K43" s="151" t="s">
        <v>113</v>
      </c>
      <c r="L43" s="773"/>
      <c r="M43" s="776"/>
      <c r="N43" s="364"/>
      <c r="O43" s="326"/>
      <c r="P43" s="330"/>
      <c r="Q43" s="330"/>
      <c r="R43" s="365"/>
      <c r="S43" s="366"/>
      <c r="T43" s="326"/>
      <c r="U43" s="326"/>
      <c r="V43" s="326"/>
      <c r="W43" s="326"/>
      <c r="X43" s="327"/>
      <c r="Y43" s="328"/>
      <c r="Z43" s="329"/>
      <c r="AA43" s="329"/>
      <c r="AB43" s="330"/>
      <c r="AC43" s="330"/>
      <c r="AD43" s="331"/>
      <c r="AE43" s="332"/>
      <c r="AF43" s="333"/>
      <c r="AG43" s="284"/>
      <c r="AH43" s="285"/>
      <c r="AI43" s="285"/>
      <c r="AJ43" s="727"/>
      <c r="AK43" s="727"/>
    </row>
    <row r="44" spans="1:37" ht="15.75" customHeight="1" thickBot="1" x14ac:dyDescent="0.3">
      <c r="A44" s="675"/>
      <c r="B44" s="675"/>
      <c r="C44" s="82" t="s">
        <v>53</v>
      </c>
      <c r="D44" s="367"/>
      <c r="E44" s="153">
        <v>33</v>
      </c>
      <c r="F44" s="401">
        <v>1</v>
      </c>
      <c r="G44" s="153">
        <v>0</v>
      </c>
      <c r="H44" s="154">
        <v>0</v>
      </c>
      <c r="I44" s="376"/>
      <c r="J44" s="336"/>
      <c r="K44" s="335"/>
      <c r="L44" s="367"/>
      <c r="M44" s="377" t="s">
        <v>123</v>
      </c>
      <c r="N44" s="367"/>
      <c r="O44" s="334"/>
      <c r="P44" s="336"/>
      <c r="Q44" s="336"/>
      <c r="R44" s="368"/>
      <c r="S44" s="369"/>
      <c r="T44" s="334"/>
      <c r="U44" s="334"/>
      <c r="V44" s="334"/>
      <c r="W44" s="334"/>
      <c r="X44" s="335"/>
      <c r="Y44" s="328"/>
      <c r="Z44" s="329"/>
      <c r="AA44" s="329"/>
      <c r="AB44" s="336"/>
      <c r="AC44" s="336"/>
      <c r="AD44" s="337"/>
      <c r="AE44" s="338"/>
      <c r="AF44" s="339"/>
      <c r="AG44" s="284"/>
      <c r="AH44" s="285"/>
      <c r="AI44" s="285"/>
      <c r="AJ44" s="727"/>
      <c r="AK44" s="727"/>
    </row>
    <row r="45" spans="1:37" ht="51" customHeight="1" thickBot="1" x14ac:dyDescent="0.3">
      <c r="A45" s="675"/>
      <c r="B45" s="675"/>
      <c r="C45" s="708" t="s">
        <v>54</v>
      </c>
      <c r="D45" s="639">
        <v>380</v>
      </c>
      <c r="E45" s="640"/>
      <c r="F45" s="641">
        <v>79</v>
      </c>
      <c r="G45" s="599">
        <v>0</v>
      </c>
      <c r="H45" s="750">
        <v>101</v>
      </c>
      <c r="I45" s="169" t="s">
        <v>195</v>
      </c>
      <c r="J45" s="127" t="s">
        <v>109</v>
      </c>
      <c r="K45" s="143">
        <v>120</v>
      </c>
      <c r="L45" s="777">
        <v>79</v>
      </c>
      <c r="M45" s="594" t="s">
        <v>341</v>
      </c>
      <c r="N45" s="271"/>
      <c r="O45" s="272"/>
      <c r="P45" s="269"/>
      <c r="Q45" s="370"/>
      <c r="R45" s="288"/>
      <c r="S45" s="289"/>
      <c r="T45" s="272"/>
      <c r="U45" s="272"/>
      <c r="V45" s="272"/>
      <c r="W45" s="290"/>
      <c r="X45" s="270"/>
      <c r="Y45" s="328"/>
      <c r="Z45" s="329"/>
      <c r="AA45" s="329"/>
      <c r="AB45" s="269"/>
      <c r="AC45" s="269"/>
      <c r="AD45" s="296"/>
      <c r="AE45" s="293"/>
      <c r="AF45" s="294"/>
      <c r="AG45" s="284"/>
      <c r="AH45" s="285"/>
      <c r="AI45" s="285"/>
      <c r="AJ45" s="727"/>
      <c r="AK45" s="727"/>
    </row>
    <row r="46" spans="1:37" ht="36.75" customHeight="1" thickBot="1" x14ac:dyDescent="0.3">
      <c r="A46" s="675"/>
      <c r="B46" s="675"/>
      <c r="C46" s="672"/>
      <c r="D46" s="634"/>
      <c r="E46" s="635"/>
      <c r="F46" s="636"/>
      <c r="G46" s="638"/>
      <c r="H46" s="759"/>
      <c r="I46" s="97" t="s">
        <v>219</v>
      </c>
      <c r="J46" s="149" t="s">
        <v>172</v>
      </c>
      <c r="K46" s="151" t="s">
        <v>113</v>
      </c>
      <c r="L46" s="778"/>
      <c r="M46" s="595"/>
      <c r="N46" s="361"/>
      <c r="O46" s="360"/>
      <c r="P46" s="322"/>
      <c r="Q46" s="322"/>
      <c r="R46" s="362"/>
      <c r="S46" s="363"/>
      <c r="T46" s="360"/>
      <c r="U46" s="360"/>
      <c r="V46" s="360"/>
      <c r="W46" s="320"/>
      <c r="X46" s="321"/>
      <c r="Y46" s="328"/>
      <c r="Z46" s="329"/>
      <c r="AA46" s="329"/>
      <c r="AB46" s="322"/>
      <c r="AC46" s="322"/>
      <c r="AD46" s="323"/>
      <c r="AE46" s="324"/>
      <c r="AF46" s="325"/>
      <c r="AG46" s="284"/>
      <c r="AH46" s="285"/>
      <c r="AI46" s="285"/>
      <c r="AJ46" s="727"/>
      <c r="AK46" s="727"/>
    </row>
    <row r="47" spans="1:37" ht="39" customHeight="1" thickBot="1" x14ac:dyDescent="0.3">
      <c r="A47" s="675"/>
      <c r="B47" s="675"/>
      <c r="C47" s="672"/>
      <c r="D47" s="634"/>
      <c r="E47" s="635"/>
      <c r="F47" s="636"/>
      <c r="G47" s="638"/>
      <c r="H47" s="759"/>
      <c r="I47" s="136" t="s">
        <v>218</v>
      </c>
      <c r="J47" s="149" t="s">
        <v>109</v>
      </c>
      <c r="K47" s="156">
        <v>200</v>
      </c>
      <c r="L47" s="778"/>
      <c r="M47" s="595"/>
      <c r="N47" s="361"/>
      <c r="O47" s="360"/>
      <c r="P47" s="322"/>
      <c r="Q47" s="322"/>
      <c r="R47" s="362"/>
      <c r="S47" s="363"/>
      <c r="T47" s="360"/>
      <c r="U47" s="360"/>
      <c r="V47" s="360"/>
      <c r="W47" s="320"/>
      <c r="X47" s="321"/>
      <c r="Y47" s="328"/>
      <c r="Z47" s="329"/>
      <c r="AA47" s="329"/>
      <c r="AB47" s="322"/>
      <c r="AC47" s="322"/>
      <c r="AD47" s="323"/>
      <c r="AE47" s="324"/>
      <c r="AF47" s="325"/>
      <c r="AG47" s="284"/>
      <c r="AH47" s="285"/>
      <c r="AI47" s="285"/>
      <c r="AJ47" s="727"/>
      <c r="AK47" s="727"/>
    </row>
    <row r="48" spans="1:37" ht="33.75" customHeight="1" thickBot="1" x14ac:dyDescent="0.3">
      <c r="A48" s="675"/>
      <c r="B48" s="675"/>
      <c r="C48" s="672"/>
      <c r="D48" s="634"/>
      <c r="E48" s="635"/>
      <c r="F48" s="636"/>
      <c r="G48" s="638"/>
      <c r="H48" s="759"/>
      <c r="I48" s="136" t="s">
        <v>220</v>
      </c>
      <c r="J48" s="453" t="s">
        <v>113</v>
      </c>
      <c r="K48" s="453" t="s">
        <v>113</v>
      </c>
      <c r="L48" s="778"/>
      <c r="M48" s="595"/>
      <c r="N48" s="361"/>
      <c r="O48" s="360"/>
      <c r="P48" s="322"/>
      <c r="Q48" s="322"/>
      <c r="R48" s="362"/>
      <c r="S48" s="363"/>
      <c r="T48" s="360"/>
      <c r="U48" s="360"/>
      <c r="V48" s="360"/>
      <c r="W48" s="320"/>
      <c r="X48" s="321"/>
      <c r="Y48" s="328"/>
      <c r="Z48" s="329"/>
      <c r="AA48" s="329"/>
      <c r="AB48" s="322"/>
      <c r="AC48" s="322"/>
      <c r="AD48" s="323"/>
      <c r="AE48" s="324"/>
      <c r="AF48" s="325"/>
      <c r="AG48" s="284"/>
      <c r="AH48" s="285"/>
      <c r="AI48" s="285"/>
      <c r="AJ48" s="727"/>
      <c r="AK48" s="727"/>
    </row>
    <row r="49" spans="1:37" ht="219.75" customHeight="1" thickBot="1" x14ac:dyDescent="0.3">
      <c r="A49" s="675"/>
      <c r="B49" s="675"/>
      <c r="C49" s="681" t="s">
        <v>55</v>
      </c>
      <c r="D49" s="643"/>
      <c r="E49" s="603">
        <v>86</v>
      </c>
      <c r="F49" s="755">
        <v>74</v>
      </c>
      <c r="G49" s="603">
        <v>0</v>
      </c>
      <c r="H49" s="601">
        <v>0</v>
      </c>
      <c r="I49" s="779" t="s">
        <v>166</v>
      </c>
      <c r="J49" s="781">
        <v>179</v>
      </c>
      <c r="K49" s="763">
        <v>179</v>
      </c>
      <c r="L49" s="684">
        <f>SUM(11+18)</f>
        <v>29</v>
      </c>
      <c r="M49" s="619" t="s">
        <v>300</v>
      </c>
      <c r="N49" s="389">
        <v>0</v>
      </c>
      <c r="O49" s="391" t="s">
        <v>186</v>
      </c>
      <c r="P49" s="218">
        <v>24</v>
      </c>
      <c r="Q49" s="218">
        <v>24</v>
      </c>
      <c r="R49" s="219">
        <v>0</v>
      </c>
      <c r="S49" s="463" t="s">
        <v>711</v>
      </c>
      <c r="T49" s="578" t="s">
        <v>501</v>
      </c>
      <c r="U49" s="191" t="s">
        <v>109</v>
      </c>
      <c r="V49" s="191" t="s">
        <v>186</v>
      </c>
      <c r="W49" s="120" t="s">
        <v>188</v>
      </c>
      <c r="X49" s="166" t="s">
        <v>189</v>
      </c>
      <c r="Y49" s="206">
        <v>1659113.89</v>
      </c>
      <c r="Z49" s="207">
        <f t="shared" ref="Z49:Z50" si="10">Y49/100*85</f>
        <v>1410246.8064999999</v>
      </c>
      <c r="AA49" s="207">
        <f t="shared" ref="AA49:AA50" si="11">Y49/100*15</f>
        <v>248867.08349999998</v>
      </c>
      <c r="AB49" s="118" t="s">
        <v>113</v>
      </c>
      <c r="AC49" s="118" t="s">
        <v>113</v>
      </c>
      <c r="AD49" s="734">
        <f>SUM(Y49+Y50)/36</f>
        <v>50475.575277777774</v>
      </c>
      <c r="AE49" s="179"/>
      <c r="AF49" s="443" t="s">
        <v>245</v>
      </c>
      <c r="AG49" s="204">
        <v>1548632</v>
      </c>
      <c r="AH49" s="205">
        <f t="shared" si="4"/>
        <v>1316337.2</v>
      </c>
      <c r="AI49" s="205">
        <f t="shared" si="5"/>
        <v>342776.68999999994</v>
      </c>
      <c r="AJ49" s="727"/>
      <c r="AK49" s="727"/>
    </row>
    <row r="50" spans="1:37" ht="64.5" thickBot="1" x14ac:dyDescent="0.3">
      <c r="A50" s="675"/>
      <c r="B50" s="675"/>
      <c r="C50" s="682"/>
      <c r="D50" s="644"/>
      <c r="E50" s="754"/>
      <c r="F50" s="756"/>
      <c r="G50" s="754"/>
      <c r="H50" s="753"/>
      <c r="I50" s="780"/>
      <c r="J50" s="782"/>
      <c r="K50" s="764"/>
      <c r="L50" s="685"/>
      <c r="M50" s="767"/>
      <c r="N50" s="390">
        <v>0</v>
      </c>
      <c r="O50" s="392" t="s">
        <v>161</v>
      </c>
      <c r="P50" s="393">
        <v>12</v>
      </c>
      <c r="Q50" s="393">
        <v>12</v>
      </c>
      <c r="R50" s="394">
        <v>0</v>
      </c>
      <c r="S50" s="395" t="s">
        <v>100</v>
      </c>
      <c r="T50" s="124" t="s">
        <v>187</v>
      </c>
      <c r="U50" s="440" t="s">
        <v>319</v>
      </c>
      <c r="V50" s="124" t="s">
        <v>161</v>
      </c>
      <c r="W50" s="115" t="s">
        <v>182</v>
      </c>
      <c r="X50" s="167" t="s">
        <v>189</v>
      </c>
      <c r="Y50" s="208">
        <v>158006.82</v>
      </c>
      <c r="Z50" s="208">
        <f t="shared" si="10"/>
        <v>134305.79700000002</v>
      </c>
      <c r="AA50" s="208">
        <f t="shared" si="11"/>
        <v>23701.023000000001</v>
      </c>
      <c r="AB50" s="125" t="s">
        <v>113</v>
      </c>
      <c r="AC50" s="125" t="s">
        <v>113</v>
      </c>
      <c r="AD50" s="735"/>
      <c r="AE50" s="182"/>
      <c r="AF50" s="431" t="s">
        <v>324</v>
      </c>
      <c r="AG50" s="204">
        <v>147485</v>
      </c>
      <c r="AH50" s="205">
        <f t="shared" si="4"/>
        <v>125362.24999999999</v>
      </c>
      <c r="AI50" s="205">
        <f t="shared" si="5"/>
        <v>32644.570000000022</v>
      </c>
      <c r="AJ50" s="727"/>
      <c r="AK50" s="727"/>
    </row>
    <row r="51" spans="1:37" ht="84.75" customHeight="1" thickBot="1" x14ac:dyDescent="0.3">
      <c r="A51" s="86">
        <v>9</v>
      </c>
      <c r="B51" s="243" t="s">
        <v>78</v>
      </c>
      <c r="C51" s="81" t="s">
        <v>52</v>
      </c>
      <c r="D51" s="79">
        <v>0</v>
      </c>
      <c r="E51" s="273"/>
      <c r="F51" s="72">
        <v>0</v>
      </c>
      <c r="G51" s="130">
        <v>0</v>
      </c>
      <c r="H51" s="142">
        <v>0</v>
      </c>
      <c r="I51" s="136" t="s">
        <v>351</v>
      </c>
      <c r="J51" s="130" t="s">
        <v>109</v>
      </c>
      <c r="K51" s="142" t="s">
        <v>113</v>
      </c>
      <c r="L51" s="103">
        <v>0</v>
      </c>
      <c r="M51" s="438" t="s">
        <v>350</v>
      </c>
      <c r="N51" s="356"/>
      <c r="O51" s="357"/>
      <c r="P51" s="316"/>
      <c r="Q51" s="316"/>
      <c r="R51" s="358"/>
      <c r="S51" s="359"/>
      <c r="T51" s="357"/>
      <c r="U51" s="357"/>
      <c r="V51" s="357"/>
      <c r="W51" s="314"/>
      <c r="X51" s="315"/>
      <c r="Y51" s="284"/>
      <c r="Z51" s="285"/>
      <c r="AA51" s="285"/>
      <c r="AB51" s="316"/>
      <c r="AC51" s="316"/>
      <c r="AD51" s="295"/>
      <c r="AE51" s="286"/>
      <c r="AF51" s="287"/>
      <c r="AG51" s="284"/>
      <c r="AH51" s="285"/>
      <c r="AI51" s="285"/>
      <c r="AJ51" s="728"/>
      <c r="AK51" s="728"/>
    </row>
    <row r="52" spans="1:37" ht="13.5" thickBot="1" x14ac:dyDescent="0.3">
      <c r="A52" s="67"/>
      <c r="B52" s="244"/>
      <c r="C52" s="82" t="s">
        <v>53</v>
      </c>
      <c r="D52" s="271"/>
      <c r="E52" s="269">
        <v>0</v>
      </c>
      <c r="F52" s="269">
        <v>0</v>
      </c>
      <c r="G52" s="269">
        <v>0</v>
      </c>
      <c r="H52" s="270">
        <v>0</v>
      </c>
      <c r="I52" s="373"/>
      <c r="J52" s="269"/>
      <c r="K52" s="270"/>
      <c r="L52" s="271"/>
      <c r="M52" s="418"/>
      <c r="N52" s="271"/>
      <c r="O52" s="272"/>
      <c r="P52" s="269"/>
      <c r="Q52" s="269"/>
      <c r="R52" s="288"/>
      <c r="S52" s="289"/>
      <c r="T52" s="272"/>
      <c r="U52" s="272"/>
      <c r="V52" s="272"/>
      <c r="W52" s="290"/>
      <c r="X52" s="270"/>
      <c r="Y52" s="291"/>
      <c r="Z52" s="292"/>
      <c r="AA52" s="292"/>
      <c r="AB52" s="269"/>
      <c r="AC52" s="269"/>
      <c r="AD52" s="296"/>
      <c r="AE52" s="293"/>
      <c r="AF52" s="294"/>
      <c r="AG52" s="284"/>
      <c r="AH52" s="285"/>
      <c r="AI52" s="285"/>
      <c r="AJ52" s="728"/>
      <c r="AK52" s="728"/>
    </row>
    <row r="53" spans="1:37" ht="30" customHeight="1" thickBot="1" x14ac:dyDescent="0.3">
      <c r="A53" s="67"/>
      <c r="B53" s="244"/>
      <c r="C53" s="83" t="s">
        <v>54</v>
      </c>
      <c r="D53" s="60">
        <v>2</v>
      </c>
      <c r="E53" s="269"/>
      <c r="F53" s="66">
        <v>2</v>
      </c>
      <c r="G53" s="127">
        <v>0</v>
      </c>
      <c r="H53" s="144">
        <v>6</v>
      </c>
      <c r="I53" s="97" t="s">
        <v>196</v>
      </c>
      <c r="J53" s="127" t="s">
        <v>109</v>
      </c>
      <c r="K53" s="144" t="s">
        <v>113</v>
      </c>
      <c r="L53" s="101">
        <v>2</v>
      </c>
      <c r="M53" s="430" t="s">
        <v>300</v>
      </c>
      <c r="N53" s="271"/>
      <c r="O53" s="272"/>
      <c r="P53" s="269"/>
      <c r="Q53" s="269"/>
      <c r="R53" s="288"/>
      <c r="S53" s="289"/>
      <c r="T53" s="272"/>
      <c r="U53" s="272"/>
      <c r="V53" s="272"/>
      <c r="W53" s="290"/>
      <c r="X53" s="270"/>
      <c r="Y53" s="291"/>
      <c r="Z53" s="292"/>
      <c r="AA53" s="292"/>
      <c r="AB53" s="269"/>
      <c r="AC53" s="269"/>
      <c r="AD53" s="296"/>
      <c r="AE53" s="293"/>
      <c r="AF53" s="294"/>
      <c r="AG53" s="284"/>
      <c r="AH53" s="285"/>
      <c r="AI53" s="285"/>
      <c r="AJ53" s="728"/>
      <c r="AK53" s="728"/>
    </row>
    <row r="54" spans="1:37" ht="33" customHeight="1" thickBot="1" x14ac:dyDescent="0.3">
      <c r="A54" s="87"/>
      <c r="B54" s="245"/>
      <c r="C54" s="84" t="s">
        <v>55</v>
      </c>
      <c r="D54" s="353"/>
      <c r="E54" s="274">
        <v>0</v>
      </c>
      <c r="F54" s="274">
        <v>0</v>
      </c>
      <c r="G54" s="274">
        <v>0</v>
      </c>
      <c r="H54" s="299">
        <v>0</v>
      </c>
      <c r="I54" s="117" t="s">
        <v>352</v>
      </c>
      <c r="J54" s="129">
        <v>0</v>
      </c>
      <c r="K54" s="145">
        <v>0</v>
      </c>
      <c r="L54" s="102">
        <v>0</v>
      </c>
      <c r="M54" s="431" t="s">
        <v>300</v>
      </c>
      <c r="N54" s="353"/>
      <c r="O54" s="297"/>
      <c r="P54" s="274"/>
      <c r="Q54" s="274"/>
      <c r="R54" s="354"/>
      <c r="S54" s="355"/>
      <c r="T54" s="297"/>
      <c r="U54" s="297"/>
      <c r="V54" s="297"/>
      <c r="W54" s="298"/>
      <c r="X54" s="299"/>
      <c r="Y54" s="300"/>
      <c r="Z54" s="301"/>
      <c r="AA54" s="301"/>
      <c r="AB54" s="274"/>
      <c r="AC54" s="274"/>
      <c r="AD54" s="302"/>
      <c r="AE54" s="303"/>
      <c r="AF54" s="304"/>
      <c r="AG54" s="284"/>
      <c r="AH54" s="285"/>
      <c r="AI54" s="285"/>
      <c r="AJ54" s="728"/>
      <c r="AK54" s="728"/>
    </row>
    <row r="55" spans="1:37" ht="39" thickBot="1" x14ac:dyDescent="0.3">
      <c r="A55" s="86">
        <v>10</v>
      </c>
      <c r="B55" s="674" t="s">
        <v>79</v>
      </c>
      <c r="C55" s="81" t="s">
        <v>52</v>
      </c>
      <c r="D55" s="79">
        <v>23</v>
      </c>
      <c r="E55" s="273"/>
      <c r="F55" s="72">
        <v>0</v>
      </c>
      <c r="G55" s="130">
        <v>0</v>
      </c>
      <c r="H55" s="142">
        <v>0</v>
      </c>
      <c r="I55" s="96" t="s">
        <v>197</v>
      </c>
      <c r="J55" s="130" t="s">
        <v>109</v>
      </c>
      <c r="K55" s="142" t="s">
        <v>113</v>
      </c>
      <c r="L55" s="103"/>
      <c r="M55" s="438" t="s">
        <v>300</v>
      </c>
      <c r="N55" s="352"/>
      <c r="O55" s="279"/>
      <c r="P55" s="273"/>
      <c r="Q55" s="273"/>
      <c r="R55" s="280"/>
      <c r="S55" s="281"/>
      <c r="T55" s="279"/>
      <c r="U55" s="279"/>
      <c r="V55" s="279"/>
      <c r="W55" s="282"/>
      <c r="X55" s="283"/>
      <c r="Y55" s="284"/>
      <c r="Z55" s="285"/>
      <c r="AA55" s="285"/>
      <c r="AB55" s="273"/>
      <c r="AC55" s="273"/>
      <c r="AD55" s="295"/>
      <c r="AE55" s="286"/>
      <c r="AF55" s="287"/>
      <c r="AG55" s="284"/>
      <c r="AH55" s="285"/>
      <c r="AI55" s="285"/>
      <c r="AJ55" s="728"/>
      <c r="AK55" s="728"/>
    </row>
    <row r="56" spans="1:37" ht="15.75" customHeight="1" thickBot="1" x14ac:dyDescent="0.3">
      <c r="A56" s="67"/>
      <c r="B56" s="675"/>
      <c r="C56" s="82" t="s">
        <v>53</v>
      </c>
      <c r="D56" s="271"/>
      <c r="E56" s="269">
        <v>0</v>
      </c>
      <c r="F56" s="269">
        <v>0</v>
      </c>
      <c r="G56" s="269">
        <v>0</v>
      </c>
      <c r="H56" s="270">
        <v>0</v>
      </c>
      <c r="I56" s="373"/>
      <c r="J56" s="269"/>
      <c r="K56" s="270"/>
      <c r="L56" s="271"/>
      <c r="M56" s="418"/>
      <c r="N56" s="271"/>
      <c r="O56" s="272"/>
      <c r="P56" s="269"/>
      <c r="Q56" s="269"/>
      <c r="R56" s="288"/>
      <c r="S56" s="289"/>
      <c r="T56" s="272"/>
      <c r="U56" s="272"/>
      <c r="V56" s="272"/>
      <c r="W56" s="290"/>
      <c r="X56" s="270"/>
      <c r="Y56" s="291"/>
      <c r="Z56" s="292"/>
      <c r="AA56" s="292"/>
      <c r="AB56" s="269"/>
      <c r="AC56" s="269"/>
      <c r="AD56" s="296"/>
      <c r="AE56" s="293"/>
      <c r="AF56" s="294"/>
      <c r="AG56" s="284"/>
      <c r="AH56" s="285"/>
      <c r="AI56" s="285"/>
      <c r="AJ56" s="728"/>
      <c r="AK56" s="728"/>
    </row>
    <row r="57" spans="1:37" ht="39" thickBot="1" x14ac:dyDescent="0.3">
      <c r="A57" s="67"/>
      <c r="B57" s="675"/>
      <c r="C57" s="83" t="s">
        <v>54</v>
      </c>
      <c r="D57" s="60">
        <v>9</v>
      </c>
      <c r="E57" s="269"/>
      <c r="F57" s="66">
        <v>0</v>
      </c>
      <c r="G57" s="127">
        <v>0</v>
      </c>
      <c r="H57" s="144">
        <v>0</v>
      </c>
      <c r="I57" s="96" t="s">
        <v>198</v>
      </c>
      <c r="J57" s="127" t="s">
        <v>109</v>
      </c>
      <c r="K57" s="144" t="s">
        <v>113</v>
      </c>
      <c r="L57" s="101">
        <v>0</v>
      </c>
      <c r="M57" s="430" t="s">
        <v>300</v>
      </c>
      <c r="N57" s="271"/>
      <c r="O57" s="272"/>
      <c r="P57" s="269"/>
      <c r="Q57" s="269"/>
      <c r="R57" s="288"/>
      <c r="S57" s="289"/>
      <c r="T57" s="272"/>
      <c r="U57" s="272"/>
      <c r="V57" s="272"/>
      <c r="W57" s="290"/>
      <c r="X57" s="270"/>
      <c r="Y57" s="291"/>
      <c r="Z57" s="292"/>
      <c r="AA57" s="292"/>
      <c r="AB57" s="269"/>
      <c r="AC57" s="269"/>
      <c r="AD57" s="296"/>
      <c r="AE57" s="293"/>
      <c r="AF57" s="294"/>
      <c r="AG57" s="284"/>
      <c r="AH57" s="285"/>
      <c r="AI57" s="285"/>
      <c r="AJ57" s="728"/>
      <c r="AK57" s="728"/>
    </row>
    <row r="58" spans="1:37" ht="41.25" customHeight="1" thickBot="1" x14ac:dyDescent="0.3">
      <c r="A58" s="87"/>
      <c r="B58" s="677"/>
      <c r="C58" s="84" t="s">
        <v>55</v>
      </c>
      <c r="D58" s="353"/>
      <c r="E58" s="274">
        <v>0</v>
      </c>
      <c r="F58" s="274">
        <v>0</v>
      </c>
      <c r="G58" s="274">
        <v>0</v>
      </c>
      <c r="H58" s="299">
        <v>0</v>
      </c>
      <c r="I58" s="117" t="s">
        <v>352</v>
      </c>
      <c r="J58" s="129">
        <v>7</v>
      </c>
      <c r="K58" s="145">
        <v>7</v>
      </c>
      <c r="L58" s="102">
        <v>0</v>
      </c>
      <c r="M58" s="431" t="s">
        <v>300</v>
      </c>
      <c r="N58" s="353"/>
      <c r="O58" s="297"/>
      <c r="P58" s="274"/>
      <c r="Q58" s="274"/>
      <c r="R58" s="354"/>
      <c r="S58" s="355"/>
      <c r="T58" s="297"/>
      <c r="U58" s="297"/>
      <c r="V58" s="297"/>
      <c r="W58" s="298"/>
      <c r="X58" s="299"/>
      <c r="Y58" s="300"/>
      <c r="Z58" s="301"/>
      <c r="AA58" s="301"/>
      <c r="AB58" s="274"/>
      <c r="AC58" s="274"/>
      <c r="AD58" s="302"/>
      <c r="AE58" s="303"/>
      <c r="AF58" s="304"/>
      <c r="AG58" s="284"/>
      <c r="AH58" s="285"/>
      <c r="AI58" s="285"/>
      <c r="AJ58" s="728"/>
      <c r="AK58" s="728"/>
    </row>
    <row r="59" spans="1:37" ht="64.5" customHeight="1" thickBot="1" x14ac:dyDescent="0.3">
      <c r="A59" s="671">
        <v>11</v>
      </c>
      <c r="B59" s="674" t="s">
        <v>80</v>
      </c>
      <c r="C59" s="674" t="s">
        <v>52</v>
      </c>
      <c r="D59" s="626">
        <v>17</v>
      </c>
      <c r="E59" s="628"/>
      <c r="F59" s="630">
        <v>0</v>
      </c>
      <c r="G59" s="632">
        <v>0</v>
      </c>
      <c r="H59" s="633">
        <v>0</v>
      </c>
      <c r="I59" s="96" t="s">
        <v>199</v>
      </c>
      <c r="J59" s="130" t="s">
        <v>109</v>
      </c>
      <c r="K59" s="142">
        <v>3</v>
      </c>
      <c r="L59" s="765">
        <v>0</v>
      </c>
      <c r="M59" s="766" t="s">
        <v>300</v>
      </c>
      <c r="N59" s="352"/>
      <c r="O59" s="279"/>
      <c r="P59" s="273"/>
      <c r="Q59" s="273"/>
      <c r="R59" s="280"/>
      <c r="S59" s="281"/>
      <c r="T59" s="279"/>
      <c r="U59" s="279"/>
      <c r="V59" s="279"/>
      <c r="W59" s="282"/>
      <c r="X59" s="283"/>
      <c r="Y59" s="284"/>
      <c r="Z59" s="285"/>
      <c r="AA59" s="285"/>
      <c r="AB59" s="273"/>
      <c r="AC59" s="273"/>
      <c r="AD59" s="295"/>
      <c r="AE59" s="286"/>
      <c r="AF59" s="287"/>
      <c r="AG59" s="284"/>
      <c r="AH59" s="285"/>
      <c r="AI59" s="285"/>
      <c r="AJ59" s="728"/>
      <c r="AK59" s="728"/>
    </row>
    <row r="60" spans="1:37" ht="39" thickBot="1" x14ac:dyDescent="0.3">
      <c r="A60" s="672"/>
      <c r="B60" s="675"/>
      <c r="C60" s="676"/>
      <c r="D60" s="627"/>
      <c r="E60" s="629"/>
      <c r="F60" s="631"/>
      <c r="G60" s="605"/>
      <c r="H60" s="602"/>
      <c r="I60" s="97" t="s">
        <v>221</v>
      </c>
      <c r="J60" s="148" t="s">
        <v>109</v>
      </c>
      <c r="K60" s="155" t="s">
        <v>113</v>
      </c>
      <c r="L60" s="593"/>
      <c r="M60" s="620"/>
      <c r="N60" s="356"/>
      <c r="O60" s="357"/>
      <c r="P60" s="316"/>
      <c r="Q60" s="316"/>
      <c r="R60" s="358"/>
      <c r="S60" s="359"/>
      <c r="T60" s="357"/>
      <c r="U60" s="357"/>
      <c r="V60" s="357"/>
      <c r="W60" s="314"/>
      <c r="X60" s="315"/>
      <c r="Y60" s="342"/>
      <c r="Z60" s="343"/>
      <c r="AA60" s="343"/>
      <c r="AB60" s="316"/>
      <c r="AC60" s="316"/>
      <c r="AD60" s="317"/>
      <c r="AE60" s="318"/>
      <c r="AF60" s="319"/>
      <c r="AG60" s="284"/>
      <c r="AH60" s="285"/>
      <c r="AI60" s="285"/>
      <c r="AJ60" s="728"/>
      <c r="AK60" s="728"/>
    </row>
    <row r="61" spans="1:37" ht="15.75" customHeight="1" thickBot="1" x14ac:dyDescent="0.3">
      <c r="A61" s="672"/>
      <c r="B61" s="675"/>
      <c r="C61" s="82" t="s">
        <v>53</v>
      </c>
      <c r="D61" s="271"/>
      <c r="E61" s="127" t="s">
        <v>113</v>
      </c>
      <c r="F61" s="269">
        <v>0</v>
      </c>
      <c r="G61" s="269">
        <v>0</v>
      </c>
      <c r="H61" s="270">
        <v>0</v>
      </c>
      <c r="I61" s="373"/>
      <c r="J61" s="269"/>
      <c r="K61" s="270"/>
      <c r="L61" s="271"/>
      <c r="M61" s="418"/>
      <c r="N61" s="271"/>
      <c r="O61" s="272"/>
      <c r="P61" s="269"/>
      <c r="Q61" s="269"/>
      <c r="R61" s="288"/>
      <c r="S61" s="289"/>
      <c r="T61" s="272"/>
      <c r="U61" s="272"/>
      <c r="V61" s="272"/>
      <c r="W61" s="290"/>
      <c r="X61" s="270"/>
      <c r="Y61" s="291"/>
      <c r="Z61" s="292"/>
      <c r="AA61" s="292"/>
      <c r="AB61" s="269"/>
      <c r="AC61" s="269"/>
      <c r="AD61" s="296"/>
      <c r="AE61" s="293"/>
      <c r="AF61" s="294"/>
      <c r="AG61" s="284"/>
      <c r="AH61" s="285"/>
      <c r="AI61" s="285"/>
      <c r="AJ61" s="728"/>
      <c r="AK61" s="728"/>
    </row>
    <row r="62" spans="1:37" ht="39" thickBot="1" x14ac:dyDescent="0.3">
      <c r="A62" s="672"/>
      <c r="B62" s="675"/>
      <c r="C62" s="83" t="s">
        <v>54</v>
      </c>
      <c r="D62" s="60">
        <v>7</v>
      </c>
      <c r="E62" s="269"/>
      <c r="F62" s="66">
        <v>1</v>
      </c>
      <c r="G62" s="127">
        <v>0</v>
      </c>
      <c r="H62" s="144">
        <v>1</v>
      </c>
      <c r="I62" s="96" t="s">
        <v>200</v>
      </c>
      <c r="J62" s="127" t="s">
        <v>109</v>
      </c>
      <c r="K62" s="144">
        <v>2</v>
      </c>
      <c r="L62" s="101">
        <v>1</v>
      </c>
      <c r="M62" s="430" t="s">
        <v>300</v>
      </c>
      <c r="N62" s="271"/>
      <c r="O62" s="272"/>
      <c r="P62" s="269"/>
      <c r="Q62" s="269"/>
      <c r="R62" s="288"/>
      <c r="S62" s="289"/>
      <c r="T62" s="272"/>
      <c r="U62" s="272"/>
      <c r="V62" s="272"/>
      <c r="W62" s="290"/>
      <c r="X62" s="270"/>
      <c r="Y62" s="291"/>
      <c r="Z62" s="292"/>
      <c r="AA62" s="292"/>
      <c r="AB62" s="269"/>
      <c r="AC62" s="269"/>
      <c r="AD62" s="296"/>
      <c r="AE62" s="293"/>
      <c r="AF62" s="294"/>
      <c r="AG62" s="284"/>
      <c r="AH62" s="285"/>
      <c r="AI62" s="285"/>
      <c r="AJ62" s="728"/>
      <c r="AK62" s="728"/>
    </row>
    <row r="63" spans="1:37" ht="33" customHeight="1" thickBot="1" x14ac:dyDescent="0.3">
      <c r="A63" s="673"/>
      <c r="B63" s="677"/>
      <c r="C63" s="84" t="s">
        <v>55</v>
      </c>
      <c r="D63" s="353"/>
      <c r="E63" s="274">
        <v>0</v>
      </c>
      <c r="F63" s="274">
        <v>0</v>
      </c>
      <c r="G63" s="274">
        <v>0</v>
      </c>
      <c r="H63" s="299">
        <v>0</v>
      </c>
      <c r="I63" s="117" t="s">
        <v>166</v>
      </c>
      <c r="J63" s="129">
        <v>5</v>
      </c>
      <c r="K63" s="145">
        <v>5</v>
      </c>
      <c r="L63" s="102">
        <v>0</v>
      </c>
      <c r="M63" s="431" t="s">
        <v>300</v>
      </c>
      <c r="N63" s="353"/>
      <c r="O63" s="297"/>
      <c r="P63" s="274"/>
      <c r="Q63" s="274"/>
      <c r="R63" s="354"/>
      <c r="S63" s="355"/>
      <c r="T63" s="297"/>
      <c r="U63" s="297"/>
      <c r="V63" s="297"/>
      <c r="W63" s="298"/>
      <c r="X63" s="299"/>
      <c r="Y63" s="300"/>
      <c r="Z63" s="301"/>
      <c r="AA63" s="301"/>
      <c r="AB63" s="274"/>
      <c r="AC63" s="274"/>
      <c r="AD63" s="302"/>
      <c r="AE63" s="303"/>
      <c r="AF63" s="304"/>
      <c r="AG63" s="284"/>
      <c r="AH63" s="285"/>
      <c r="AI63" s="285"/>
      <c r="AJ63" s="728"/>
      <c r="AK63" s="728"/>
    </row>
    <row r="64" spans="1:37" ht="64.5" customHeight="1" thickBot="1" x14ac:dyDescent="0.3">
      <c r="A64" s="671">
        <v>12</v>
      </c>
      <c r="B64" s="674" t="s">
        <v>81</v>
      </c>
      <c r="C64" s="674" t="s">
        <v>52</v>
      </c>
      <c r="D64" s="686">
        <v>120</v>
      </c>
      <c r="E64" s="689"/>
      <c r="F64" s="692">
        <v>6</v>
      </c>
      <c r="G64" s="695">
        <v>12</v>
      </c>
      <c r="H64" s="698">
        <v>34</v>
      </c>
      <c r="I64" s="96" t="s">
        <v>201</v>
      </c>
      <c r="J64" s="130" t="s">
        <v>109</v>
      </c>
      <c r="K64" s="142">
        <v>15</v>
      </c>
      <c r="L64" s="765">
        <f>SUM(4+6+4)</f>
        <v>14</v>
      </c>
      <c r="M64" s="766" t="s">
        <v>354</v>
      </c>
      <c r="N64" s="729">
        <f>SUM(17+16)</f>
        <v>33</v>
      </c>
      <c r="O64" s="214" t="s">
        <v>240</v>
      </c>
      <c r="P64" s="234">
        <v>10</v>
      </c>
      <c r="Q64" s="234">
        <v>10</v>
      </c>
      <c r="R64" s="216">
        <v>0</v>
      </c>
      <c r="S64" s="236" t="s">
        <v>367</v>
      </c>
      <c r="T64" s="738" t="s">
        <v>714</v>
      </c>
      <c r="U64" s="738" t="s">
        <v>712</v>
      </c>
      <c r="V64" s="738" t="s">
        <v>131</v>
      </c>
      <c r="W64" s="738" t="s">
        <v>713</v>
      </c>
      <c r="X64" s="742">
        <v>2</v>
      </c>
      <c r="Y64" s="204">
        <v>76462.600000000006</v>
      </c>
      <c r="Z64" s="205">
        <f>Y64/100*85</f>
        <v>64993.210000000006</v>
      </c>
      <c r="AA64" s="205">
        <f>Y64/100*15</f>
        <v>11469.390000000001</v>
      </c>
      <c r="AB64" s="72" t="s">
        <v>113</v>
      </c>
      <c r="AC64" s="72" t="s">
        <v>113</v>
      </c>
      <c r="AD64" s="666">
        <f>SUM(76462.6+130792.4)/N64</f>
        <v>6280.454545454545</v>
      </c>
      <c r="AE64" s="175" t="s">
        <v>113</v>
      </c>
      <c r="AF64" s="112"/>
      <c r="AG64" s="204">
        <v>71371</v>
      </c>
      <c r="AH64" s="205">
        <f t="shared" si="4"/>
        <v>60665.350000000006</v>
      </c>
      <c r="AI64" s="205">
        <f t="shared" si="5"/>
        <v>15797.25</v>
      </c>
      <c r="AJ64" s="726">
        <f>SUM(Y64:Y69)</f>
        <v>207255</v>
      </c>
      <c r="AK64" s="726">
        <f>SUM(AG64:AG69)</f>
        <v>193454</v>
      </c>
    </row>
    <row r="65" spans="1:37" ht="26.25" thickBot="1" x14ac:dyDescent="0.3">
      <c r="A65" s="672"/>
      <c r="B65" s="675"/>
      <c r="C65" s="675"/>
      <c r="D65" s="687"/>
      <c r="E65" s="690"/>
      <c r="F65" s="693"/>
      <c r="G65" s="696"/>
      <c r="H65" s="699"/>
      <c r="I65" s="131" t="s">
        <v>222</v>
      </c>
      <c r="J65" s="148" t="s">
        <v>109</v>
      </c>
      <c r="K65" s="155">
        <v>5</v>
      </c>
      <c r="L65" s="592"/>
      <c r="M65" s="767"/>
      <c r="N65" s="730"/>
      <c r="O65" s="224" t="s">
        <v>241</v>
      </c>
      <c r="P65" s="235">
        <v>10</v>
      </c>
      <c r="Q65" s="235">
        <v>10</v>
      </c>
      <c r="R65" s="225">
        <v>0</v>
      </c>
      <c r="S65" s="236" t="s">
        <v>367</v>
      </c>
      <c r="T65" s="659"/>
      <c r="U65" s="659"/>
      <c r="V65" s="659"/>
      <c r="W65" s="659"/>
      <c r="X65" s="743"/>
      <c r="Y65" s="204">
        <v>130792.4</v>
      </c>
      <c r="Z65" s="205">
        <f>Y65/100*85</f>
        <v>111173.54</v>
      </c>
      <c r="AA65" s="205">
        <f>Y65/100*15</f>
        <v>19618.86</v>
      </c>
      <c r="AB65" s="94"/>
      <c r="AC65" s="94"/>
      <c r="AD65" s="662"/>
      <c r="AE65" s="178"/>
      <c r="AF65" s="113"/>
      <c r="AG65" s="204">
        <v>122083</v>
      </c>
      <c r="AH65" s="205">
        <f t="shared" si="4"/>
        <v>103770.54999999999</v>
      </c>
      <c r="AI65" s="205">
        <f t="shared" si="5"/>
        <v>27021.850000000006</v>
      </c>
      <c r="AJ65" s="727"/>
      <c r="AK65" s="727"/>
    </row>
    <row r="66" spans="1:37" ht="30" customHeight="1" thickBot="1" x14ac:dyDescent="0.3">
      <c r="A66" s="672"/>
      <c r="B66" s="675"/>
      <c r="C66" s="676"/>
      <c r="D66" s="688"/>
      <c r="E66" s="691"/>
      <c r="F66" s="694"/>
      <c r="G66" s="697"/>
      <c r="H66" s="700"/>
      <c r="I66" s="131" t="s">
        <v>353</v>
      </c>
      <c r="J66" s="148" t="s">
        <v>109</v>
      </c>
      <c r="K66" s="200" t="s">
        <v>130</v>
      </c>
      <c r="L66" s="593"/>
      <c r="M66" s="620"/>
      <c r="N66" s="356"/>
      <c r="O66" s="357"/>
      <c r="P66" s="316"/>
      <c r="Q66" s="316"/>
      <c r="R66" s="358"/>
      <c r="S66" s="359"/>
      <c r="T66" s="357"/>
      <c r="U66" s="357"/>
      <c r="V66" s="357"/>
      <c r="W66" s="314"/>
      <c r="X66" s="315"/>
      <c r="Y66" s="342"/>
      <c r="Z66" s="343"/>
      <c r="AA66" s="343"/>
      <c r="AB66" s="316"/>
      <c r="AC66" s="316"/>
      <c r="AD66" s="317"/>
      <c r="AE66" s="318"/>
      <c r="AF66" s="319"/>
      <c r="AG66" s="284"/>
      <c r="AH66" s="285"/>
      <c r="AI66" s="285"/>
      <c r="AJ66" s="727"/>
      <c r="AK66" s="727"/>
    </row>
    <row r="67" spans="1:37" ht="15.75" customHeight="1" thickBot="1" x14ac:dyDescent="0.3">
      <c r="A67" s="672"/>
      <c r="B67" s="675"/>
      <c r="C67" s="82" t="s">
        <v>53</v>
      </c>
      <c r="D67" s="271"/>
      <c r="E67" s="66">
        <v>85</v>
      </c>
      <c r="F67" s="163">
        <v>17</v>
      </c>
      <c r="G67" s="163">
        <v>0</v>
      </c>
      <c r="H67" s="144">
        <v>0</v>
      </c>
      <c r="I67" s="378"/>
      <c r="J67" s="269"/>
      <c r="K67" s="270"/>
      <c r="L67" s="271"/>
      <c r="M67" s="418"/>
      <c r="N67" s="271"/>
      <c r="O67" s="272"/>
      <c r="P67" s="269"/>
      <c r="Q67" s="269"/>
      <c r="R67" s="288"/>
      <c r="S67" s="289"/>
      <c r="T67" s="272"/>
      <c r="U67" s="272"/>
      <c r="V67" s="272"/>
      <c r="W67" s="290"/>
      <c r="X67" s="270"/>
      <c r="Y67" s="291"/>
      <c r="Z67" s="292"/>
      <c r="AA67" s="292"/>
      <c r="AB67" s="269"/>
      <c r="AC67" s="269"/>
      <c r="AD67" s="296"/>
      <c r="AE67" s="293"/>
      <c r="AF67" s="294"/>
      <c r="AG67" s="284"/>
      <c r="AH67" s="285"/>
      <c r="AI67" s="285"/>
      <c r="AJ67" s="727"/>
      <c r="AK67" s="727"/>
    </row>
    <row r="68" spans="1:37" ht="39" thickBot="1" x14ac:dyDescent="0.3">
      <c r="A68" s="672"/>
      <c r="B68" s="675"/>
      <c r="C68" s="83" t="s">
        <v>54</v>
      </c>
      <c r="D68" s="60">
        <v>31</v>
      </c>
      <c r="E68" s="269"/>
      <c r="F68" s="66">
        <v>11</v>
      </c>
      <c r="G68" s="127">
        <v>2</v>
      </c>
      <c r="H68" s="143">
        <v>15</v>
      </c>
      <c r="I68" s="115" t="s">
        <v>202</v>
      </c>
      <c r="J68" s="127" t="s">
        <v>109</v>
      </c>
      <c r="K68" s="144">
        <v>20</v>
      </c>
      <c r="L68" s="101">
        <v>11</v>
      </c>
      <c r="M68" s="430" t="s">
        <v>355</v>
      </c>
      <c r="N68" s="271"/>
      <c r="O68" s="272"/>
      <c r="P68" s="269"/>
      <c r="Q68" s="269"/>
      <c r="R68" s="288"/>
      <c r="S68" s="289"/>
      <c r="T68" s="272"/>
      <c r="U68" s="272"/>
      <c r="V68" s="272"/>
      <c r="W68" s="290"/>
      <c r="X68" s="270"/>
      <c r="Y68" s="291"/>
      <c r="Z68" s="292"/>
      <c r="AA68" s="292"/>
      <c r="AB68" s="269"/>
      <c r="AC68" s="269"/>
      <c r="AD68" s="296"/>
      <c r="AE68" s="293"/>
      <c r="AF68" s="294"/>
      <c r="AG68" s="284"/>
      <c r="AH68" s="285"/>
      <c r="AI68" s="285"/>
      <c r="AJ68" s="727"/>
      <c r="AK68" s="727"/>
    </row>
    <row r="69" spans="1:37" ht="38.25" customHeight="1" thickBot="1" x14ac:dyDescent="0.3">
      <c r="A69" s="673"/>
      <c r="B69" s="677"/>
      <c r="C69" s="84" t="s">
        <v>55</v>
      </c>
      <c r="D69" s="353"/>
      <c r="E69" s="274">
        <v>0</v>
      </c>
      <c r="F69" s="274">
        <v>0</v>
      </c>
      <c r="G69" s="274">
        <v>0</v>
      </c>
      <c r="H69" s="299">
        <v>0</v>
      </c>
      <c r="I69" s="117" t="s">
        <v>166</v>
      </c>
      <c r="J69" s="129">
        <v>20</v>
      </c>
      <c r="K69" s="145">
        <v>20</v>
      </c>
      <c r="L69" s="102">
        <v>1</v>
      </c>
      <c r="M69" s="431" t="s">
        <v>356</v>
      </c>
      <c r="N69" s="353"/>
      <c r="O69" s="297"/>
      <c r="P69" s="274"/>
      <c r="Q69" s="274"/>
      <c r="R69" s="354"/>
      <c r="S69" s="355"/>
      <c r="T69" s="297"/>
      <c r="U69" s="297"/>
      <c r="V69" s="297"/>
      <c r="W69" s="298"/>
      <c r="X69" s="299"/>
      <c r="Y69" s="300"/>
      <c r="Z69" s="301"/>
      <c r="AA69" s="301"/>
      <c r="AB69" s="274"/>
      <c r="AC69" s="274"/>
      <c r="AD69" s="302"/>
      <c r="AE69" s="303"/>
      <c r="AF69" s="304"/>
      <c r="AG69" s="284"/>
      <c r="AH69" s="285"/>
      <c r="AI69" s="285"/>
      <c r="AJ69" s="727"/>
      <c r="AK69" s="727"/>
    </row>
    <row r="70" spans="1:37" ht="73.5" customHeight="1" thickBot="1" x14ac:dyDescent="0.3">
      <c r="A70" s="671">
        <v>13</v>
      </c>
      <c r="B70" s="674" t="s">
        <v>82</v>
      </c>
      <c r="C70" s="674" t="s">
        <v>52</v>
      </c>
      <c r="D70" s="626">
        <v>58</v>
      </c>
      <c r="E70" s="628"/>
      <c r="F70" s="632">
        <v>15</v>
      </c>
      <c r="G70" s="632">
        <v>0</v>
      </c>
      <c r="H70" s="757">
        <v>0</v>
      </c>
      <c r="I70" s="122" t="s">
        <v>203</v>
      </c>
      <c r="J70" s="130" t="s">
        <v>109</v>
      </c>
      <c r="K70" s="142">
        <v>20</v>
      </c>
      <c r="L70" s="765">
        <v>20</v>
      </c>
      <c r="M70" s="766" t="s">
        <v>298</v>
      </c>
      <c r="N70" s="352"/>
      <c r="O70" s="279"/>
      <c r="P70" s="273"/>
      <c r="Q70" s="273"/>
      <c r="R70" s="280"/>
      <c r="S70" s="281"/>
      <c r="T70" s="279"/>
      <c r="U70" s="279"/>
      <c r="V70" s="279"/>
      <c r="W70" s="282"/>
      <c r="X70" s="283"/>
      <c r="Y70" s="284"/>
      <c r="Z70" s="285"/>
      <c r="AA70" s="285"/>
      <c r="AB70" s="273"/>
      <c r="AC70" s="273"/>
      <c r="AD70" s="295"/>
      <c r="AE70" s="286"/>
      <c r="AF70" s="287"/>
      <c r="AG70" s="284"/>
      <c r="AH70" s="285"/>
      <c r="AI70" s="285"/>
      <c r="AJ70" s="728"/>
      <c r="AK70" s="728"/>
    </row>
    <row r="71" spans="1:37" ht="40.5" customHeight="1" thickBot="1" x14ac:dyDescent="0.3">
      <c r="A71" s="672"/>
      <c r="B71" s="675"/>
      <c r="C71" s="676"/>
      <c r="D71" s="627"/>
      <c r="E71" s="629"/>
      <c r="F71" s="605"/>
      <c r="G71" s="605"/>
      <c r="H71" s="758"/>
      <c r="I71" s="124" t="s">
        <v>357</v>
      </c>
      <c r="J71" s="148" t="s">
        <v>109</v>
      </c>
      <c r="K71" s="155" t="s">
        <v>113</v>
      </c>
      <c r="L71" s="593"/>
      <c r="M71" s="620"/>
      <c r="N71" s="356"/>
      <c r="O71" s="357"/>
      <c r="P71" s="316"/>
      <c r="Q71" s="316"/>
      <c r="R71" s="358"/>
      <c r="S71" s="359"/>
      <c r="T71" s="357"/>
      <c r="U71" s="357"/>
      <c r="V71" s="357"/>
      <c r="W71" s="314"/>
      <c r="X71" s="315"/>
      <c r="Y71" s="342"/>
      <c r="Z71" s="343"/>
      <c r="AA71" s="343"/>
      <c r="AB71" s="316"/>
      <c r="AC71" s="316"/>
      <c r="AD71" s="317"/>
      <c r="AE71" s="318"/>
      <c r="AF71" s="319"/>
      <c r="AG71" s="284"/>
      <c r="AH71" s="285"/>
      <c r="AI71" s="285"/>
      <c r="AJ71" s="728"/>
      <c r="AK71" s="728"/>
    </row>
    <row r="72" spans="1:37" ht="15.75" customHeight="1" thickBot="1" x14ac:dyDescent="0.3">
      <c r="A72" s="672"/>
      <c r="B72" s="675"/>
      <c r="C72" s="82" t="s">
        <v>53</v>
      </c>
      <c r="D72" s="271"/>
      <c r="E72" s="269"/>
      <c r="F72" s="399">
        <v>0</v>
      </c>
      <c r="G72" s="269">
        <v>0</v>
      </c>
      <c r="H72" s="270">
        <v>0</v>
      </c>
      <c r="I72" s="373"/>
      <c r="J72" s="269"/>
      <c r="K72" s="270"/>
      <c r="L72" s="271"/>
      <c r="M72" s="418"/>
      <c r="N72" s="271"/>
      <c r="O72" s="272"/>
      <c r="P72" s="269"/>
      <c r="Q72" s="269"/>
      <c r="R72" s="288"/>
      <c r="S72" s="289"/>
      <c r="T72" s="272"/>
      <c r="U72" s="272"/>
      <c r="V72" s="272"/>
      <c r="W72" s="290"/>
      <c r="X72" s="270"/>
      <c r="Y72" s="291"/>
      <c r="Z72" s="292"/>
      <c r="AA72" s="292"/>
      <c r="AB72" s="269"/>
      <c r="AC72" s="269"/>
      <c r="AD72" s="296"/>
      <c r="AE72" s="293"/>
      <c r="AF72" s="294"/>
      <c r="AG72" s="284"/>
      <c r="AH72" s="285"/>
      <c r="AI72" s="285"/>
      <c r="AJ72" s="728"/>
      <c r="AK72" s="728"/>
    </row>
    <row r="73" spans="1:37" ht="61.5" customHeight="1" thickBot="1" x14ac:dyDescent="0.3">
      <c r="A73" s="672"/>
      <c r="B73" s="675"/>
      <c r="C73" s="83" t="s">
        <v>54</v>
      </c>
      <c r="D73" s="60">
        <v>22</v>
      </c>
      <c r="E73" s="269"/>
      <c r="F73" s="66">
        <v>2</v>
      </c>
      <c r="G73" s="127">
        <v>0</v>
      </c>
      <c r="H73" s="144">
        <v>0</v>
      </c>
      <c r="I73" s="96" t="s">
        <v>205</v>
      </c>
      <c r="J73" s="127"/>
      <c r="K73" s="144"/>
      <c r="L73" s="101">
        <v>2</v>
      </c>
      <c r="M73" s="430" t="s">
        <v>300</v>
      </c>
      <c r="N73" s="271"/>
      <c r="O73" s="272"/>
      <c r="P73" s="269"/>
      <c r="Q73" s="269"/>
      <c r="R73" s="288"/>
      <c r="S73" s="289"/>
      <c r="T73" s="272"/>
      <c r="U73" s="272"/>
      <c r="V73" s="272"/>
      <c r="W73" s="290"/>
      <c r="X73" s="270"/>
      <c r="Y73" s="291"/>
      <c r="Z73" s="292"/>
      <c r="AA73" s="292"/>
      <c r="AB73" s="269"/>
      <c r="AC73" s="269"/>
      <c r="AD73" s="296"/>
      <c r="AE73" s="293"/>
      <c r="AF73" s="294"/>
      <c r="AG73" s="284"/>
      <c r="AH73" s="285"/>
      <c r="AI73" s="285"/>
      <c r="AJ73" s="728"/>
      <c r="AK73" s="728"/>
    </row>
    <row r="74" spans="1:37" ht="59.25" customHeight="1" thickBot="1" x14ac:dyDescent="0.3">
      <c r="A74" s="673"/>
      <c r="B74" s="677"/>
      <c r="C74" s="84" t="s">
        <v>55</v>
      </c>
      <c r="D74" s="353"/>
      <c r="E74" s="274">
        <v>0</v>
      </c>
      <c r="F74" s="274">
        <v>0</v>
      </c>
      <c r="G74" s="274">
        <v>0</v>
      </c>
      <c r="H74" s="299">
        <v>0</v>
      </c>
      <c r="I74" s="137" t="s">
        <v>204</v>
      </c>
      <c r="J74" s="129">
        <v>12</v>
      </c>
      <c r="K74" s="145">
        <v>12</v>
      </c>
      <c r="L74" s="102">
        <v>1</v>
      </c>
      <c r="M74" s="431" t="s">
        <v>300</v>
      </c>
      <c r="N74" s="353"/>
      <c r="O74" s="297"/>
      <c r="P74" s="274"/>
      <c r="Q74" s="274"/>
      <c r="R74" s="354"/>
      <c r="S74" s="355"/>
      <c r="T74" s="297"/>
      <c r="U74" s="297"/>
      <c r="V74" s="297"/>
      <c r="W74" s="298"/>
      <c r="X74" s="299"/>
      <c r="Y74" s="300"/>
      <c r="Z74" s="301"/>
      <c r="AA74" s="301"/>
      <c r="AB74" s="274"/>
      <c r="AC74" s="274"/>
      <c r="AD74" s="302"/>
      <c r="AE74" s="303"/>
      <c r="AF74" s="304"/>
      <c r="AG74" s="284"/>
      <c r="AH74" s="285"/>
      <c r="AI74" s="285"/>
      <c r="AJ74" s="728"/>
      <c r="AK74" s="728"/>
    </row>
    <row r="75" spans="1:37" ht="85.5" customHeight="1" thickBot="1" x14ac:dyDescent="0.3">
      <c r="A75" s="671">
        <v>14</v>
      </c>
      <c r="B75" s="674" t="s">
        <v>83</v>
      </c>
      <c r="C75" s="267" t="s">
        <v>52</v>
      </c>
      <c r="D75" s="265">
        <v>19</v>
      </c>
      <c r="E75" s="454"/>
      <c r="F75" s="266">
        <v>11</v>
      </c>
      <c r="G75" s="400">
        <v>0</v>
      </c>
      <c r="H75" s="403">
        <v>30</v>
      </c>
      <c r="I75" s="122" t="s">
        <v>359</v>
      </c>
      <c r="J75" s="130" t="s">
        <v>109</v>
      </c>
      <c r="K75" s="142">
        <v>10</v>
      </c>
      <c r="L75" s="103">
        <f>SUM(9+2)</f>
        <v>11</v>
      </c>
      <c r="M75" s="198" t="s">
        <v>358</v>
      </c>
      <c r="N75" s="213">
        <v>11</v>
      </c>
      <c r="O75" s="232" t="s">
        <v>132</v>
      </c>
      <c r="P75" s="234">
        <v>11</v>
      </c>
      <c r="Q75" s="234">
        <v>11</v>
      </c>
      <c r="R75" s="216">
        <v>0</v>
      </c>
      <c r="S75" s="217" t="s">
        <v>92</v>
      </c>
      <c r="T75" s="186" t="s">
        <v>320</v>
      </c>
      <c r="U75" s="186" t="s">
        <v>321</v>
      </c>
      <c r="V75" s="186" t="s">
        <v>322</v>
      </c>
      <c r="W75" s="186" t="s">
        <v>182</v>
      </c>
      <c r="X75" s="441" t="s">
        <v>189</v>
      </c>
      <c r="Y75" s="204">
        <v>225287</v>
      </c>
      <c r="Z75" s="205">
        <f>Y75/100*85</f>
        <v>191493.94999999998</v>
      </c>
      <c r="AA75" s="205">
        <f>Y75/100*15</f>
        <v>33793.049999999996</v>
      </c>
      <c r="AB75" s="72" t="s">
        <v>113</v>
      </c>
      <c r="AC75" s="72" t="s">
        <v>113</v>
      </c>
      <c r="AD75" s="381">
        <f>Y75/N75</f>
        <v>20480.636363636364</v>
      </c>
      <c r="AE75" s="177" t="s">
        <v>323</v>
      </c>
      <c r="AF75" s="442"/>
      <c r="AG75" s="204">
        <v>210285</v>
      </c>
      <c r="AH75" s="205">
        <f t="shared" si="4"/>
        <v>178742.25</v>
      </c>
      <c r="AI75" s="205">
        <f t="shared" si="5"/>
        <v>46544.75</v>
      </c>
      <c r="AJ75" s="744">
        <f>SUM(Y75:Y78)</f>
        <v>225287</v>
      </c>
      <c r="AK75" s="747">
        <f>SUM(AG75:AG78)</f>
        <v>210285</v>
      </c>
    </row>
    <row r="76" spans="1:37" ht="15.75" customHeight="1" thickBot="1" x14ac:dyDescent="0.3">
      <c r="A76" s="672"/>
      <c r="B76" s="675"/>
      <c r="C76" s="82" t="s">
        <v>53</v>
      </c>
      <c r="D76" s="271"/>
      <c r="E76" s="269"/>
      <c r="F76" s="269">
        <v>0</v>
      </c>
      <c r="G76" s="269">
        <v>0</v>
      </c>
      <c r="H76" s="270">
        <v>0</v>
      </c>
      <c r="I76" s="373"/>
      <c r="J76" s="269"/>
      <c r="K76" s="270"/>
      <c r="L76" s="271"/>
      <c r="M76" s="418"/>
      <c r="N76" s="271"/>
      <c r="O76" s="272"/>
      <c r="P76" s="269"/>
      <c r="Q76" s="269"/>
      <c r="R76" s="288"/>
      <c r="S76" s="289"/>
      <c r="T76" s="272"/>
      <c r="U76" s="272"/>
      <c r="V76" s="272"/>
      <c r="W76" s="290"/>
      <c r="X76" s="270"/>
      <c r="Y76" s="291"/>
      <c r="Z76" s="292"/>
      <c r="AA76" s="292"/>
      <c r="AB76" s="269"/>
      <c r="AC76" s="269"/>
      <c r="AD76" s="296"/>
      <c r="AE76" s="293"/>
      <c r="AF76" s="294"/>
      <c r="AG76" s="284"/>
      <c r="AH76" s="285"/>
      <c r="AI76" s="285"/>
      <c r="AJ76" s="745"/>
      <c r="AK76" s="748"/>
    </row>
    <row r="77" spans="1:37" ht="26.25" thickBot="1" x14ac:dyDescent="0.3">
      <c r="A77" s="672"/>
      <c r="B77" s="675"/>
      <c r="C77" s="83" t="s">
        <v>54</v>
      </c>
      <c r="D77" s="60">
        <v>3</v>
      </c>
      <c r="E77" s="269"/>
      <c r="F77" s="66">
        <v>0</v>
      </c>
      <c r="G77" s="163">
        <v>0</v>
      </c>
      <c r="H77" s="164">
        <v>0</v>
      </c>
      <c r="I77" s="96" t="s">
        <v>206</v>
      </c>
      <c r="J77" s="127" t="s">
        <v>109</v>
      </c>
      <c r="K77" s="144">
        <v>0</v>
      </c>
      <c r="L77" s="101">
        <v>0</v>
      </c>
      <c r="M77" s="430" t="s">
        <v>300</v>
      </c>
      <c r="N77" s="271"/>
      <c r="O77" s="272"/>
      <c r="P77" s="269"/>
      <c r="Q77" s="269"/>
      <c r="R77" s="288"/>
      <c r="S77" s="289"/>
      <c r="T77" s="272"/>
      <c r="U77" s="272"/>
      <c r="V77" s="272"/>
      <c r="W77" s="290"/>
      <c r="X77" s="270"/>
      <c r="Y77" s="291"/>
      <c r="Z77" s="292"/>
      <c r="AA77" s="292"/>
      <c r="AB77" s="269"/>
      <c r="AC77" s="269"/>
      <c r="AD77" s="296"/>
      <c r="AE77" s="293"/>
      <c r="AF77" s="294"/>
      <c r="AG77" s="284"/>
      <c r="AH77" s="285"/>
      <c r="AI77" s="285"/>
      <c r="AJ77" s="745"/>
      <c r="AK77" s="748"/>
    </row>
    <row r="78" spans="1:37" ht="31.5" customHeight="1" thickBot="1" x14ac:dyDescent="0.3">
      <c r="A78" s="673"/>
      <c r="B78" s="677"/>
      <c r="C78" s="84" t="s">
        <v>55</v>
      </c>
      <c r="D78" s="353"/>
      <c r="E78" s="274">
        <v>0</v>
      </c>
      <c r="F78" s="274">
        <v>0</v>
      </c>
      <c r="G78" s="274">
        <v>0</v>
      </c>
      <c r="H78" s="299">
        <v>0</v>
      </c>
      <c r="I78" s="117" t="s">
        <v>168</v>
      </c>
      <c r="J78" s="129">
        <v>5</v>
      </c>
      <c r="K78" s="145">
        <v>5</v>
      </c>
      <c r="L78" s="102"/>
      <c r="M78" s="431" t="s">
        <v>300</v>
      </c>
      <c r="N78" s="353"/>
      <c r="O78" s="297"/>
      <c r="P78" s="274"/>
      <c r="Q78" s="274"/>
      <c r="R78" s="354"/>
      <c r="S78" s="355"/>
      <c r="T78" s="297"/>
      <c r="U78" s="297"/>
      <c r="V78" s="297"/>
      <c r="W78" s="298"/>
      <c r="X78" s="299"/>
      <c r="Y78" s="300"/>
      <c r="Z78" s="301"/>
      <c r="AA78" s="301"/>
      <c r="AB78" s="274"/>
      <c r="AC78" s="274"/>
      <c r="AD78" s="302"/>
      <c r="AE78" s="303"/>
      <c r="AF78" s="304"/>
      <c r="AG78" s="284"/>
      <c r="AH78" s="285"/>
      <c r="AI78" s="285"/>
      <c r="AJ78" s="746"/>
      <c r="AK78" s="749"/>
    </row>
    <row r="79" spans="1:37" ht="115.5" thickBot="1" x14ac:dyDescent="0.3">
      <c r="A79" s="671">
        <v>15</v>
      </c>
      <c r="B79" s="674" t="s">
        <v>84</v>
      </c>
      <c r="C79" s="674" t="s">
        <v>52</v>
      </c>
      <c r="D79" s="79">
        <v>293</v>
      </c>
      <c r="E79" s="273"/>
      <c r="F79" s="72">
        <v>20</v>
      </c>
      <c r="G79" s="248">
        <v>8</v>
      </c>
      <c r="H79" s="247">
        <v>77</v>
      </c>
      <c r="I79" s="115" t="s">
        <v>207</v>
      </c>
      <c r="J79" s="130" t="s">
        <v>109</v>
      </c>
      <c r="K79" s="142">
        <v>65</v>
      </c>
      <c r="L79" s="171">
        <f>SUM(11+24+15)</f>
        <v>50</v>
      </c>
      <c r="M79" s="648" t="s">
        <v>244</v>
      </c>
      <c r="N79" s="655">
        <f>SUM(16+8+20)</f>
        <v>44</v>
      </c>
      <c r="O79" s="232" t="s">
        <v>174</v>
      </c>
      <c r="P79" s="234">
        <v>16</v>
      </c>
      <c r="Q79" s="234">
        <v>16</v>
      </c>
      <c r="R79" s="216">
        <v>0</v>
      </c>
      <c r="S79" s="236" t="s">
        <v>238</v>
      </c>
      <c r="T79" s="186" t="s">
        <v>246</v>
      </c>
      <c r="U79" s="186" t="s">
        <v>247</v>
      </c>
      <c r="V79" s="186" t="s">
        <v>248</v>
      </c>
      <c r="W79" s="133" t="s">
        <v>182</v>
      </c>
      <c r="X79" s="73">
        <v>0</v>
      </c>
      <c r="Y79" s="204">
        <v>12072.94</v>
      </c>
      <c r="Z79" s="205">
        <f t="shared" ref="Z79:Z82" si="12">Y79/100*85</f>
        <v>10261.999</v>
      </c>
      <c r="AA79" s="205">
        <f t="shared" ref="AA79:AA82" si="13">Y79/100*15</f>
        <v>1810.941</v>
      </c>
      <c r="AB79" s="72" t="s">
        <v>113</v>
      </c>
      <c r="AC79" s="72" t="s">
        <v>113</v>
      </c>
      <c r="AD79" s="666">
        <f>(42217.24+145883.37+12072.94)/44</f>
        <v>4549.3988636363638</v>
      </c>
      <c r="AE79" s="175" t="s">
        <v>113</v>
      </c>
      <c r="AF79" s="112"/>
      <c r="AG79" s="204">
        <v>11269</v>
      </c>
      <c r="AH79" s="205">
        <f t="shared" ref="AH79:AH132" si="14">AG79/100*85</f>
        <v>9578.65</v>
      </c>
      <c r="AI79" s="205">
        <f t="shared" ref="AI79:AI132" si="15">Y79-AH79</f>
        <v>2494.2900000000009</v>
      </c>
      <c r="AJ79" s="726">
        <f>SUM(Y79:Y113)</f>
        <v>332978</v>
      </c>
      <c r="AK79" s="726">
        <f>SUM(AG79:AG113)</f>
        <v>310805</v>
      </c>
    </row>
    <row r="80" spans="1:37" ht="72.75" customHeight="1" thickBot="1" x14ac:dyDescent="0.3">
      <c r="A80" s="672"/>
      <c r="B80" s="675"/>
      <c r="C80" s="675"/>
      <c r="D80" s="356"/>
      <c r="E80" s="316"/>
      <c r="F80" s="316"/>
      <c r="G80" s="412"/>
      <c r="H80" s="413"/>
      <c r="I80" s="124" t="s">
        <v>254</v>
      </c>
      <c r="J80" s="148" t="s">
        <v>109</v>
      </c>
      <c r="K80" s="155">
        <v>25</v>
      </c>
      <c r="L80" s="104"/>
      <c r="M80" s="595"/>
      <c r="N80" s="656"/>
      <c r="O80" s="658" t="s">
        <v>236</v>
      </c>
      <c r="P80" s="235">
        <v>4</v>
      </c>
      <c r="Q80" s="235">
        <v>4</v>
      </c>
      <c r="R80" s="225">
        <v>0</v>
      </c>
      <c r="S80" s="237" t="s">
        <v>239</v>
      </c>
      <c r="T80" s="138" t="s">
        <v>249</v>
      </c>
      <c r="U80" s="138" t="s">
        <v>163</v>
      </c>
      <c r="V80" s="138" t="s">
        <v>250</v>
      </c>
      <c r="W80" s="133" t="s">
        <v>182</v>
      </c>
      <c r="X80" s="95">
        <v>0</v>
      </c>
      <c r="Y80" s="713">
        <v>42217.24</v>
      </c>
      <c r="Z80" s="716">
        <f>Y80/100*85</f>
        <v>35884.653999999995</v>
      </c>
      <c r="AA80" s="716">
        <f>Y80/100*15</f>
        <v>6332.5859999999993</v>
      </c>
      <c r="AB80" s="72" t="s">
        <v>113</v>
      </c>
      <c r="AC80" s="72" t="s">
        <v>113</v>
      </c>
      <c r="AD80" s="661"/>
      <c r="AE80" s="175" t="s">
        <v>113</v>
      </c>
      <c r="AF80" s="113"/>
      <c r="AG80" s="719">
        <v>39406</v>
      </c>
      <c r="AH80" s="721">
        <f>AG80/100*85</f>
        <v>33495.1</v>
      </c>
      <c r="AI80" s="721">
        <f>Y80-AH80</f>
        <v>8722.14</v>
      </c>
      <c r="AJ80" s="727"/>
      <c r="AK80" s="727"/>
    </row>
    <row r="81" spans="1:37" ht="82.5" customHeight="1" thickBot="1" x14ac:dyDescent="0.3">
      <c r="A81" s="672"/>
      <c r="B81" s="675"/>
      <c r="C81" s="675"/>
      <c r="D81" s="356"/>
      <c r="E81" s="316"/>
      <c r="F81" s="316"/>
      <c r="G81" s="316"/>
      <c r="H81" s="358"/>
      <c r="I81" s="115" t="s">
        <v>269</v>
      </c>
      <c r="J81" s="148">
        <v>40</v>
      </c>
      <c r="K81" s="155">
        <v>45</v>
      </c>
      <c r="L81" s="104"/>
      <c r="M81" s="595"/>
      <c r="N81" s="656"/>
      <c r="O81" s="659"/>
      <c r="P81" s="235">
        <v>4</v>
      </c>
      <c r="Q81" s="235">
        <v>4</v>
      </c>
      <c r="R81" s="225">
        <v>0</v>
      </c>
      <c r="S81" s="227" t="s">
        <v>500</v>
      </c>
      <c r="T81" s="224" t="s">
        <v>251</v>
      </c>
      <c r="U81" s="224" t="s">
        <v>163</v>
      </c>
      <c r="V81" s="224" t="s">
        <v>250</v>
      </c>
      <c r="W81" s="214" t="s">
        <v>182</v>
      </c>
      <c r="X81" s="95">
        <v>0</v>
      </c>
      <c r="Y81" s="715"/>
      <c r="Z81" s="718"/>
      <c r="AA81" s="718"/>
      <c r="AB81" s="72" t="s">
        <v>113</v>
      </c>
      <c r="AC81" s="72" t="s">
        <v>113</v>
      </c>
      <c r="AD81" s="661"/>
      <c r="AE81" s="175" t="s">
        <v>113</v>
      </c>
      <c r="AF81" s="113"/>
      <c r="AG81" s="720"/>
      <c r="AH81" s="722"/>
      <c r="AI81" s="722"/>
      <c r="AJ81" s="727"/>
      <c r="AK81" s="727"/>
    </row>
    <row r="82" spans="1:37" ht="129" customHeight="1" thickBot="1" x14ac:dyDescent="0.3">
      <c r="A82" s="672"/>
      <c r="B82" s="675"/>
      <c r="C82" s="675"/>
      <c r="D82" s="356"/>
      <c r="E82" s="316"/>
      <c r="F82" s="316"/>
      <c r="G82" s="316"/>
      <c r="H82" s="358"/>
      <c r="I82" s="115" t="s">
        <v>255</v>
      </c>
      <c r="J82" s="148" t="s">
        <v>109</v>
      </c>
      <c r="K82" s="155">
        <v>3</v>
      </c>
      <c r="L82" s="104"/>
      <c r="M82" s="596"/>
      <c r="N82" s="657"/>
      <c r="O82" s="233" t="s">
        <v>237</v>
      </c>
      <c r="P82" s="226">
        <v>10</v>
      </c>
      <c r="Q82" s="226">
        <v>10</v>
      </c>
      <c r="R82" s="225">
        <v>0</v>
      </c>
      <c r="S82" s="237" t="s">
        <v>715</v>
      </c>
      <c r="T82" s="233" t="s">
        <v>716</v>
      </c>
      <c r="U82" s="233" t="s">
        <v>717</v>
      </c>
      <c r="V82" s="233" t="s">
        <v>718</v>
      </c>
      <c r="W82" s="214" t="s">
        <v>182</v>
      </c>
      <c r="X82" s="250" t="s">
        <v>252</v>
      </c>
      <c r="Y82" s="230">
        <v>145883.37</v>
      </c>
      <c r="Z82" s="231">
        <f t="shared" si="12"/>
        <v>124000.8645</v>
      </c>
      <c r="AA82" s="231">
        <f t="shared" si="13"/>
        <v>21882.505499999999</v>
      </c>
      <c r="AB82" s="72" t="s">
        <v>113</v>
      </c>
      <c r="AC82" s="72" t="s">
        <v>113</v>
      </c>
      <c r="AD82" s="662"/>
      <c r="AE82" s="175" t="s">
        <v>113</v>
      </c>
      <c r="AF82" s="580"/>
      <c r="AG82" s="204">
        <v>136169</v>
      </c>
      <c r="AH82" s="205">
        <f t="shared" si="14"/>
        <v>115743.65000000001</v>
      </c>
      <c r="AI82" s="205">
        <f t="shared" ref="AI82" si="16">Y82-AH82</f>
        <v>30139.719999999987</v>
      </c>
      <c r="AJ82" s="727"/>
      <c r="AK82" s="727"/>
    </row>
    <row r="83" spans="1:37" ht="39" thickBot="1" x14ac:dyDescent="0.3">
      <c r="A83" s="672"/>
      <c r="B83" s="675"/>
      <c r="C83" s="675"/>
      <c r="D83" s="356"/>
      <c r="E83" s="316"/>
      <c r="F83" s="316"/>
      <c r="G83" s="316"/>
      <c r="H83" s="358"/>
      <c r="I83" s="115" t="s">
        <v>256</v>
      </c>
      <c r="J83" s="148" t="s">
        <v>109</v>
      </c>
      <c r="K83" s="155">
        <v>0</v>
      </c>
      <c r="L83" s="104"/>
      <c r="M83" s="422"/>
      <c r="N83" s="356"/>
      <c r="O83" s="357"/>
      <c r="P83" s="316"/>
      <c r="Q83" s="316"/>
      <c r="R83" s="358"/>
      <c r="S83" s="359"/>
      <c r="T83" s="357"/>
      <c r="U83" s="357"/>
      <c r="V83" s="357"/>
      <c r="W83" s="314"/>
      <c r="X83" s="315"/>
      <c r="Y83" s="342"/>
      <c r="Z83" s="343"/>
      <c r="AA83" s="343"/>
      <c r="AB83" s="316"/>
      <c r="AC83" s="316"/>
      <c r="AD83" s="317"/>
      <c r="AE83" s="318"/>
      <c r="AF83" s="319"/>
      <c r="AG83" s="284"/>
      <c r="AH83" s="285"/>
      <c r="AI83" s="285"/>
      <c r="AJ83" s="727"/>
      <c r="AK83" s="727"/>
    </row>
    <row r="84" spans="1:37" ht="39" thickBot="1" x14ac:dyDescent="0.3">
      <c r="A84" s="672"/>
      <c r="B84" s="675"/>
      <c r="C84" s="675"/>
      <c r="D84" s="356"/>
      <c r="E84" s="316"/>
      <c r="F84" s="316"/>
      <c r="G84" s="316"/>
      <c r="H84" s="358"/>
      <c r="I84" s="115" t="s">
        <v>265</v>
      </c>
      <c r="J84" s="148" t="s">
        <v>109</v>
      </c>
      <c r="K84" s="155">
        <v>0</v>
      </c>
      <c r="L84" s="356"/>
      <c r="M84" s="432"/>
      <c r="N84" s="356"/>
      <c r="O84" s="357"/>
      <c r="P84" s="316"/>
      <c r="Q84" s="316"/>
      <c r="R84" s="358"/>
      <c r="S84" s="359"/>
      <c r="T84" s="357"/>
      <c r="U84" s="357"/>
      <c r="V84" s="357"/>
      <c r="W84" s="314"/>
      <c r="X84" s="315"/>
      <c r="Y84" s="342"/>
      <c r="Z84" s="343"/>
      <c r="AA84" s="343"/>
      <c r="AB84" s="316"/>
      <c r="AC84" s="316"/>
      <c r="AD84" s="317"/>
      <c r="AE84" s="318"/>
      <c r="AF84" s="319"/>
      <c r="AG84" s="284"/>
      <c r="AH84" s="285"/>
      <c r="AI84" s="285"/>
      <c r="AJ84" s="727"/>
      <c r="AK84" s="727"/>
    </row>
    <row r="85" spans="1:37" ht="39" thickBot="1" x14ac:dyDescent="0.3">
      <c r="A85" s="672"/>
      <c r="B85" s="675"/>
      <c r="C85" s="675"/>
      <c r="D85" s="356"/>
      <c r="E85" s="316"/>
      <c r="F85" s="316"/>
      <c r="G85" s="316"/>
      <c r="H85" s="358"/>
      <c r="I85" s="124" t="s">
        <v>257</v>
      </c>
      <c r="J85" s="148" t="s">
        <v>109</v>
      </c>
      <c r="K85" s="155">
        <v>0</v>
      </c>
      <c r="L85" s="356"/>
      <c r="M85" s="432"/>
      <c r="N85" s="356"/>
      <c r="O85" s="357"/>
      <c r="P85" s="316"/>
      <c r="Q85" s="316"/>
      <c r="R85" s="358"/>
      <c r="S85" s="359"/>
      <c r="T85" s="357"/>
      <c r="U85" s="357"/>
      <c r="V85" s="357"/>
      <c r="W85" s="314"/>
      <c r="X85" s="315"/>
      <c r="Y85" s="342"/>
      <c r="Z85" s="343"/>
      <c r="AA85" s="343"/>
      <c r="AB85" s="316"/>
      <c r="AC85" s="316"/>
      <c r="AD85" s="317"/>
      <c r="AE85" s="318"/>
      <c r="AF85" s="319"/>
      <c r="AG85" s="284"/>
      <c r="AH85" s="285"/>
      <c r="AI85" s="285"/>
      <c r="AJ85" s="727"/>
      <c r="AK85" s="727"/>
    </row>
    <row r="86" spans="1:37" ht="39" thickBot="1" x14ac:dyDescent="0.3">
      <c r="A86" s="672"/>
      <c r="B86" s="675"/>
      <c r="C86" s="675"/>
      <c r="D86" s="356"/>
      <c r="E86" s="316"/>
      <c r="F86" s="316"/>
      <c r="G86" s="316"/>
      <c r="H86" s="358"/>
      <c r="I86" s="115" t="s">
        <v>258</v>
      </c>
      <c r="J86" s="148" t="s">
        <v>109</v>
      </c>
      <c r="K86" s="155">
        <v>9</v>
      </c>
      <c r="L86" s="356"/>
      <c r="M86" s="432"/>
      <c r="N86" s="356"/>
      <c r="O86" s="357"/>
      <c r="P86" s="316"/>
      <c r="Q86" s="316"/>
      <c r="R86" s="358"/>
      <c r="S86" s="359"/>
      <c r="T86" s="357"/>
      <c r="U86" s="357"/>
      <c r="V86" s="357"/>
      <c r="W86" s="314"/>
      <c r="X86" s="315"/>
      <c r="Y86" s="342"/>
      <c r="Z86" s="343"/>
      <c r="AA86" s="343"/>
      <c r="AB86" s="316"/>
      <c r="AC86" s="316"/>
      <c r="AD86" s="317"/>
      <c r="AE86" s="318"/>
      <c r="AF86" s="319"/>
      <c r="AG86" s="284"/>
      <c r="AH86" s="285"/>
      <c r="AI86" s="285"/>
      <c r="AJ86" s="727"/>
      <c r="AK86" s="727"/>
    </row>
    <row r="87" spans="1:37" ht="39" thickBot="1" x14ac:dyDescent="0.3">
      <c r="A87" s="672"/>
      <c r="B87" s="675"/>
      <c r="C87" s="675"/>
      <c r="D87" s="356"/>
      <c r="E87" s="316"/>
      <c r="F87" s="316"/>
      <c r="G87" s="316"/>
      <c r="H87" s="358"/>
      <c r="I87" s="115" t="s">
        <v>259</v>
      </c>
      <c r="J87" s="148" t="s">
        <v>109</v>
      </c>
      <c r="K87" s="155">
        <v>3</v>
      </c>
      <c r="L87" s="356"/>
      <c r="M87" s="432"/>
      <c r="N87" s="356"/>
      <c r="O87" s="357"/>
      <c r="P87" s="316"/>
      <c r="Q87" s="316"/>
      <c r="R87" s="358"/>
      <c r="S87" s="359"/>
      <c r="T87" s="357"/>
      <c r="U87" s="357"/>
      <c r="V87" s="357"/>
      <c r="W87" s="314"/>
      <c r="X87" s="315"/>
      <c r="Y87" s="342"/>
      <c r="Z87" s="343"/>
      <c r="AA87" s="343"/>
      <c r="AB87" s="316"/>
      <c r="AC87" s="316"/>
      <c r="AD87" s="317"/>
      <c r="AE87" s="318"/>
      <c r="AF87" s="319"/>
      <c r="AG87" s="284"/>
      <c r="AH87" s="285"/>
      <c r="AI87" s="285"/>
      <c r="AJ87" s="727"/>
      <c r="AK87" s="727"/>
    </row>
    <row r="88" spans="1:37" ht="39" thickBot="1" x14ac:dyDescent="0.3">
      <c r="A88" s="672"/>
      <c r="B88" s="675"/>
      <c r="C88" s="675"/>
      <c r="D88" s="356"/>
      <c r="E88" s="316"/>
      <c r="F88" s="316"/>
      <c r="G88" s="316"/>
      <c r="H88" s="358"/>
      <c r="I88" s="115" t="s">
        <v>260</v>
      </c>
      <c r="J88" s="148" t="s">
        <v>109</v>
      </c>
      <c r="K88" s="155">
        <v>0</v>
      </c>
      <c r="L88" s="356"/>
      <c r="M88" s="432"/>
      <c r="N88" s="356"/>
      <c r="O88" s="357"/>
      <c r="P88" s="316"/>
      <c r="Q88" s="316"/>
      <c r="R88" s="358"/>
      <c r="S88" s="359"/>
      <c r="T88" s="357"/>
      <c r="U88" s="357"/>
      <c r="V88" s="357"/>
      <c r="W88" s="314"/>
      <c r="X88" s="315"/>
      <c r="Y88" s="342"/>
      <c r="Z88" s="343"/>
      <c r="AA88" s="343"/>
      <c r="AB88" s="316"/>
      <c r="AC88" s="316"/>
      <c r="AD88" s="317"/>
      <c r="AE88" s="318"/>
      <c r="AF88" s="319"/>
      <c r="AG88" s="284"/>
      <c r="AH88" s="285"/>
      <c r="AI88" s="285"/>
      <c r="AJ88" s="727"/>
      <c r="AK88" s="727"/>
    </row>
    <row r="89" spans="1:37" ht="39" thickBot="1" x14ac:dyDescent="0.3">
      <c r="A89" s="672"/>
      <c r="B89" s="675"/>
      <c r="C89" s="675"/>
      <c r="D89" s="356"/>
      <c r="E89" s="316"/>
      <c r="F89" s="316"/>
      <c r="G89" s="316"/>
      <c r="H89" s="358"/>
      <c r="I89" s="115" t="s">
        <v>261</v>
      </c>
      <c r="J89" s="148" t="s">
        <v>109</v>
      </c>
      <c r="K89" s="155">
        <v>1</v>
      </c>
      <c r="L89" s="356"/>
      <c r="M89" s="432"/>
      <c r="N89" s="356"/>
      <c r="O89" s="357"/>
      <c r="P89" s="316"/>
      <c r="Q89" s="316"/>
      <c r="R89" s="358"/>
      <c r="S89" s="359"/>
      <c r="T89" s="357"/>
      <c r="U89" s="357"/>
      <c r="V89" s="357"/>
      <c r="W89" s="314"/>
      <c r="X89" s="315"/>
      <c r="Y89" s="342"/>
      <c r="Z89" s="343"/>
      <c r="AA89" s="343"/>
      <c r="AB89" s="316"/>
      <c r="AC89" s="316"/>
      <c r="AD89" s="317"/>
      <c r="AE89" s="318"/>
      <c r="AF89" s="319"/>
      <c r="AG89" s="284"/>
      <c r="AH89" s="285"/>
      <c r="AI89" s="285"/>
      <c r="AJ89" s="727"/>
      <c r="AK89" s="727"/>
    </row>
    <row r="90" spans="1:37" ht="39" thickBot="1" x14ac:dyDescent="0.3">
      <c r="A90" s="672"/>
      <c r="B90" s="675"/>
      <c r="C90" s="675"/>
      <c r="D90" s="356"/>
      <c r="E90" s="316"/>
      <c r="F90" s="316"/>
      <c r="G90" s="316"/>
      <c r="H90" s="358"/>
      <c r="I90" s="115" t="s">
        <v>262</v>
      </c>
      <c r="J90" s="148" t="s">
        <v>109</v>
      </c>
      <c r="K90" s="155">
        <v>1</v>
      </c>
      <c r="L90" s="356"/>
      <c r="M90" s="432"/>
      <c r="N90" s="356"/>
      <c r="O90" s="357"/>
      <c r="P90" s="316"/>
      <c r="Q90" s="316"/>
      <c r="R90" s="358"/>
      <c r="S90" s="359"/>
      <c r="T90" s="357"/>
      <c r="U90" s="357"/>
      <c r="V90" s="357"/>
      <c r="W90" s="314"/>
      <c r="X90" s="315"/>
      <c r="Y90" s="342"/>
      <c r="Z90" s="343"/>
      <c r="AA90" s="343"/>
      <c r="AB90" s="316"/>
      <c r="AC90" s="316"/>
      <c r="AD90" s="317"/>
      <c r="AE90" s="318"/>
      <c r="AF90" s="319"/>
      <c r="AG90" s="284"/>
      <c r="AH90" s="285"/>
      <c r="AI90" s="285"/>
      <c r="AJ90" s="727"/>
      <c r="AK90" s="727"/>
    </row>
    <row r="91" spans="1:37" ht="39" thickBot="1" x14ac:dyDescent="0.3">
      <c r="A91" s="672"/>
      <c r="B91" s="675"/>
      <c r="C91" s="675"/>
      <c r="D91" s="356"/>
      <c r="E91" s="316"/>
      <c r="F91" s="316"/>
      <c r="G91" s="316"/>
      <c r="H91" s="358"/>
      <c r="I91" s="115" t="s">
        <v>263</v>
      </c>
      <c r="J91" s="148" t="s">
        <v>109</v>
      </c>
      <c r="K91" s="155">
        <v>0</v>
      </c>
      <c r="L91" s="356"/>
      <c r="M91" s="432"/>
      <c r="N91" s="356"/>
      <c r="O91" s="357"/>
      <c r="P91" s="316"/>
      <c r="Q91" s="316"/>
      <c r="R91" s="358"/>
      <c r="S91" s="359"/>
      <c r="T91" s="357"/>
      <c r="U91" s="357"/>
      <c r="V91" s="357"/>
      <c r="W91" s="314"/>
      <c r="X91" s="315"/>
      <c r="Y91" s="342"/>
      <c r="Z91" s="343"/>
      <c r="AA91" s="343"/>
      <c r="AB91" s="316"/>
      <c r="AC91" s="316"/>
      <c r="AD91" s="317"/>
      <c r="AE91" s="318"/>
      <c r="AF91" s="319"/>
      <c r="AG91" s="284"/>
      <c r="AH91" s="285"/>
      <c r="AI91" s="285"/>
      <c r="AJ91" s="727"/>
      <c r="AK91" s="727"/>
    </row>
    <row r="92" spans="1:37" ht="39" thickBot="1" x14ac:dyDescent="0.3">
      <c r="A92" s="672"/>
      <c r="B92" s="675"/>
      <c r="C92" s="676"/>
      <c r="D92" s="356"/>
      <c r="E92" s="316"/>
      <c r="F92" s="316"/>
      <c r="G92" s="316"/>
      <c r="H92" s="358"/>
      <c r="I92" s="115" t="s">
        <v>264</v>
      </c>
      <c r="J92" s="148" t="s">
        <v>109</v>
      </c>
      <c r="K92" s="155">
        <v>1</v>
      </c>
      <c r="L92" s="356"/>
      <c r="M92" s="432"/>
      <c r="N92" s="356"/>
      <c r="O92" s="357"/>
      <c r="P92" s="316"/>
      <c r="Q92" s="316"/>
      <c r="R92" s="358"/>
      <c r="S92" s="359"/>
      <c r="T92" s="357"/>
      <c r="U92" s="357"/>
      <c r="V92" s="357"/>
      <c r="W92" s="314"/>
      <c r="X92" s="315"/>
      <c r="Y92" s="342"/>
      <c r="Z92" s="343"/>
      <c r="AA92" s="343"/>
      <c r="AB92" s="316"/>
      <c r="AC92" s="316"/>
      <c r="AD92" s="317"/>
      <c r="AE92" s="318"/>
      <c r="AF92" s="319"/>
      <c r="AG92" s="284"/>
      <c r="AH92" s="285"/>
      <c r="AI92" s="285"/>
      <c r="AJ92" s="727"/>
      <c r="AK92" s="727"/>
    </row>
    <row r="93" spans="1:37" ht="15.75" customHeight="1" thickBot="1" x14ac:dyDescent="0.3">
      <c r="A93" s="672"/>
      <c r="B93" s="675"/>
      <c r="C93" s="82" t="s">
        <v>53</v>
      </c>
      <c r="D93" s="271"/>
      <c r="E93" s="127" t="s">
        <v>292</v>
      </c>
      <c r="F93" s="399">
        <v>0</v>
      </c>
      <c r="G93" s="269">
        <v>0</v>
      </c>
      <c r="H93" s="288">
        <v>0</v>
      </c>
      <c r="I93" s="268"/>
      <c r="J93" s="269"/>
      <c r="K93" s="270"/>
      <c r="L93" s="271"/>
      <c r="M93" s="420" t="s">
        <v>123</v>
      </c>
      <c r="N93" s="271"/>
      <c r="O93" s="272"/>
      <c r="P93" s="269"/>
      <c r="Q93" s="269"/>
      <c r="R93" s="288"/>
      <c r="S93" s="289"/>
      <c r="T93" s="272"/>
      <c r="U93" s="272"/>
      <c r="V93" s="272"/>
      <c r="W93" s="290"/>
      <c r="X93" s="270"/>
      <c r="Y93" s="291"/>
      <c r="Z93" s="292"/>
      <c r="AA93" s="292"/>
      <c r="AB93" s="269"/>
      <c r="AC93" s="269"/>
      <c r="AD93" s="296"/>
      <c r="AE93" s="293"/>
      <c r="AF93" s="294"/>
      <c r="AG93" s="284"/>
      <c r="AH93" s="285"/>
      <c r="AI93" s="285"/>
      <c r="AJ93" s="727"/>
      <c r="AK93" s="727"/>
    </row>
    <row r="94" spans="1:37" ht="128.25" thickBot="1" x14ac:dyDescent="0.3">
      <c r="A94" s="672"/>
      <c r="B94" s="675"/>
      <c r="C94" s="678" t="s">
        <v>54</v>
      </c>
      <c r="D94" s="60">
        <v>128</v>
      </c>
      <c r="E94" s="269"/>
      <c r="F94" s="66">
        <v>33</v>
      </c>
      <c r="G94" s="163">
        <v>5</v>
      </c>
      <c r="H94" s="189">
        <v>40</v>
      </c>
      <c r="I94" s="115" t="s">
        <v>208</v>
      </c>
      <c r="J94" s="127" t="s">
        <v>109</v>
      </c>
      <c r="K94" s="144">
        <v>40</v>
      </c>
      <c r="L94" s="172">
        <v>33</v>
      </c>
      <c r="M94" s="430" t="s">
        <v>300</v>
      </c>
      <c r="N94" s="388">
        <v>38</v>
      </c>
      <c r="O94" s="445" t="s">
        <v>133</v>
      </c>
      <c r="P94" s="586" t="s">
        <v>731</v>
      </c>
      <c r="Q94" s="586">
        <v>15</v>
      </c>
      <c r="R94" s="210">
        <v>0</v>
      </c>
      <c r="S94" s="579" t="s">
        <v>719</v>
      </c>
      <c r="T94" s="233" t="s">
        <v>720</v>
      </c>
      <c r="U94" s="233" t="s">
        <v>717</v>
      </c>
      <c r="V94" s="233" t="s">
        <v>718</v>
      </c>
      <c r="W94" s="214" t="s">
        <v>182</v>
      </c>
      <c r="X94" s="250" t="s">
        <v>252</v>
      </c>
      <c r="Y94" s="202">
        <v>132804.45000000001</v>
      </c>
      <c r="Z94" s="203">
        <f t="shared" ref="Z94" si="17">Y94/100*85</f>
        <v>112883.78250000002</v>
      </c>
      <c r="AA94" s="203">
        <f t="shared" ref="AA94" si="18">Y94/100*15</f>
        <v>19920.667500000003</v>
      </c>
      <c r="AB94" s="72" t="s">
        <v>113</v>
      </c>
      <c r="AC94" s="72" t="s">
        <v>113</v>
      </c>
      <c r="AD94" s="381">
        <f>Y94/N94</f>
        <v>3494.8539473684214</v>
      </c>
      <c r="AE94" s="175" t="s">
        <v>113</v>
      </c>
      <c r="AF94" s="580"/>
      <c r="AG94" s="204">
        <v>123961</v>
      </c>
      <c r="AH94" s="205">
        <f t="shared" si="14"/>
        <v>105366.84999999999</v>
      </c>
      <c r="AI94" s="205">
        <f t="shared" si="15"/>
        <v>27437.60000000002</v>
      </c>
      <c r="AJ94" s="727"/>
      <c r="AK94" s="727"/>
    </row>
    <row r="95" spans="1:37" ht="39" thickBot="1" x14ac:dyDescent="0.3">
      <c r="A95" s="672"/>
      <c r="B95" s="675"/>
      <c r="C95" s="679"/>
      <c r="D95" s="398"/>
      <c r="E95" s="322"/>
      <c r="F95" s="322"/>
      <c r="G95" s="322"/>
      <c r="H95" s="362"/>
      <c r="I95" s="115" t="s">
        <v>265</v>
      </c>
      <c r="J95" s="149" t="s">
        <v>109</v>
      </c>
      <c r="K95" s="150">
        <v>0</v>
      </c>
      <c r="L95" s="398"/>
      <c r="M95" s="424"/>
      <c r="N95" s="361"/>
      <c r="O95" s="360"/>
      <c r="P95" s="322"/>
      <c r="Q95" s="322"/>
      <c r="R95" s="362"/>
      <c r="S95" s="363"/>
      <c r="T95" s="360"/>
      <c r="U95" s="360"/>
      <c r="V95" s="360"/>
      <c r="W95" s="320"/>
      <c r="X95" s="321"/>
      <c r="Y95" s="328"/>
      <c r="Z95" s="329"/>
      <c r="AA95" s="329"/>
      <c r="AB95" s="322"/>
      <c r="AC95" s="322"/>
      <c r="AD95" s="323"/>
      <c r="AE95" s="324"/>
      <c r="AF95" s="325"/>
      <c r="AG95" s="284"/>
      <c r="AH95" s="285"/>
      <c r="AI95" s="285"/>
      <c r="AJ95" s="727"/>
      <c r="AK95" s="727"/>
    </row>
    <row r="96" spans="1:37" ht="39" thickBot="1" x14ac:dyDescent="0.3">
      <c r="A96" s="672"/>
      <c r="B96" s="675"/>
      <c r="C96" s="679"/>
      <c r="D96" s="398"/>
      <c r="E96" s="322"/>
      <c r="F96" s="322"/>
      <c r="G96" s="322"/>
      <c r="H96" s="362"/>
      <c r="I96" s="115" t="s">
        <v>258</v>
      </c>
      <c r="J96" s="149" t="s">
        <v>109</v>
      </c>
      <c r="K96" s="150">
        <v>1</v>
      </c>
      <c r="L96" s="398"/>
      <c r="M96" s="424"/>
      <c r="N96" s="361"/>
      <c r="O96" s="360"/>
      <c r="P96" s="322"/>
      <c r="Q96" s="322"/>
      <c r="R96" s="362"/>
      <c r="S96" s="363"/>
      <c r="T96" s="360"/>
      <c r="U96" s="360"/>
      <c r="V96" s="360"/>
      <c r="W96" s="320"/>
      <c r="X96" s="321"/>
      <c r="Y96" s="328"/>
      <c r="Z96" s="329"/>
      <c r="AA96" s="329"/>
      <c r="AB96" s="322"/>
      <c r="AC96" s="322"/>
      <c r="AD96" s="323"/>
      <c r="AE96" s="324"/>
      <c r="AF96" s="325"/>
      <c r="AG96" s="284"/>
      <c r="AH96" s="285"/>
      <c r="AI96" s="285"/>
      <c r="AJ96" s="727"/>
      <c r="AK96" s="727"/>
    </row>
    <row r="97" spans="1:37" ht="39" thickBot="1" x14ac:dyDescent="0.3">
      <c r="A97" s="672"/>
      <c r="B97" s="675"/>
      <c r="C97" s="679"/>
      <c r="D97" s="398"/>
      <c r="E97" s="322"/>
      <c r="F97" s="322"/>
      <c r="G97" s="322"/>
      <c r="H97" s="362"/>
      <c r="I97" s="115" t="s">
        <v>259</v>
      </c>
      <c r="J97" s="149" t="s">
        <v>109</v>
      </c>
      <c r="K97" s="150">
        <v>0</v>
      </c>
      <c r="L97" s="398"/>
      <c r="M97" s="424"/>
      <c r="N97" s="361"/>
      <c r="O97" s="360"/>
      <c r="P97" s="322"/>
      <c r="Q97" s="322"/>
      <c r="R97" s="362"/>
      <c r="S97" s="363"/>
      <c r="T97" s="360"/>
      <c r="U97" s="360"/>
      <c r="V97" s="360"/>
      <c r="W97" s="320"/>
      <c r="X97" s="321"/>
      <c r="Y97" s="328"/>
      <c r="Z97" s="329"/>
      <c r="AA97" s="329"/>
      <c r="AB97" s="322"/>
      <c r="AC97" s="322"/>
      <c r="AD97" s="323"/>
      <c r="AE97" s="324"/>
      <c r="AF97" s="325"/>
      <c r="AG97" s="284"/>
      <c r="AH97" s="285"/>
      <c r="AI97" s="285"/>
      <c r="AJ97" s="727"/>
      <c r="AK97" s="727"/>
    </row>
    <row r="98" spans="1:37" ht="39" thickBot="1" x14ac:dyDescent="0.3">
      <c r="A98" s="672"/>
      <c r="B98" s="675"/>
      <c r="C98" s="679"/>
      <c r="D98" s="398"/>
      <c r="E98" s="322"/>
      <c r="F98" s="322"/>
      <c r="G98" s="322"/>
      <c r="H98" s="362"/>
      <c r="I98" s="115" t="s">
        <v>260</v>
      </c>
      <c r="J98" s="149" t="s">
        <v>109</v>
      </c>
      <c r="K98" s="150">
        <v>1</v>
      </c>
      <c r="L98" s="398"/>
      <c r="M98" s="424"/>
      <c r="N98" s="361"/>
      <c r="O98" s="360"/>
      <c r="P98" s="322"/>
      <c r="Q98" s="322"/>
      <c r="R98" s="362"/>
      <c r="S98" s="363"/>
      <c r="T98" s="360"/>
      <c r="U98" s="360"/>
      <c r="V98" s="360"/>
      <c r="W98" s="320"/>
      <c r="X98" s="321"/>
      <c r="Y98" s="328"/>
      <c r="Z98" s="329"/>
      <c r="AA98" s="329"/>
      <c r="AB98" s="322"/>
      <c r="AC98" s="322"/>
      <c r="AD98" s="323"/>
      <c r="AE98" s="324"/>
      <c r="AF98" s="325"/>
      <c r="AG98" s="284"/>
      <c r="AH98" s="285"/>
      <c r="AI98" s="285"/>
      <c r="AJ98" s="727"/>
      <c r="AK98" s="727"/>
    </row>
    <row r="99" spans="1:37" ht="39" thickBot="1" x14ac:dyDescent="0.3">
      <c r="A99" s="672"/>
      <c r="B99" s="675"/>
      <c r="C99" s="679"/>
      <c r="D99" s="398"/>
      <c r="E99" s="322"/>
      <c r="F99" s="322"/>
      <c r="G99" s="322"/>
      <c r="H99" s="362"/>
      <c r="I99" s="115" t="s">
        <v>261</v>
      </c>
      <c r="J99" s="149" t="s">
        <v>109</v>
      </c>
      <c r="K99" s="150">
        <v>1</v>
      </c>
      <c r="L99" s="398"/>
      <c r="M99" s="424"/>
      <c r="N99" s="361"/>
      <c r="O99" s="360"/>
      <c r="P99" s="322"/>
      <c r="Q99" s="322"/>
      <c r="R99" s="362"/>
      <c r="S99" s="363"/>
      <c r="T99" s="360"/>
      <c r="U99" s="360"/>
      <c r="V99" s="360"/>
      <c r="W99" s="320"/>
      <c r="X99" s="321"/>
      <c r="Y99" s="328"/>
      <c r="Z99" s="329"/>
      <c r="AA99" s="329"/>
      <c r="AB99" s="322"/>
      <c r="AC99" s="322"/>
      <c r="AD99" s="323"/>
      <c r="AE99" s="324"/>
      <c r="AF99" s="325"/>
      <c r="AG99" s="284"/>
      <c r="AH99" s="285"/>
      <c r="AI99" s="285"/>
      <c r="AJ99" s="727"/>
      <c r="AK99" s="727"/>
    </row>
    <row r="100" spans="1:37" ht="39" thickBot="1" x14ac:dyDescent="0.3">
      <c r="A100" s="672"/>
      <c r="B100" s="675"/>
      <c r="C100" s="679"/>
      <c r="D100" s="398"/>
      <c r="E100" s="322"/>
      <c r="F100" s="322"/>
      <c r="G100" s="322"/>
      <c r="H100" s="362"/>
      <c r="I100" s="115" t="s">
        <v>262</v>
      </c>
      <c r="J100" s="149" t="s">
        <v>109</v>
      </c>
      <c r="K100" s="150">
        <v>1</v>
      </c>
      <c r="L100" s="398"/>
      <c r="M100" s="424"/>
      <c r="N100" s="361"/>
      <c r="O100" s="360"/>
      <c r="P100" s="322"/>
      <c r="Q100" s="322"/>
      <c r="R100" s="362"/>
      <c r="S100" s="363"/>
      <c r="T100" s="360"/>
      <c r="U100" s="360"/>
      <c r="V100" s="360"/>
      <c r="W100" s="320"/>
      <c r="X100" s="321"/>
      <c r="Y100" s="328"/>
      <c r="Z100" s="329"/>
      <c r="AA100" s="329"/>
      <c r="AB100" s="322"/>
      <c r="AC100" s="322"/>
      <c r="AD100" s="323"/>
      <c r="AE100" s="324"/>
      <c r="AF100" s="325"/>
      <c r="AG100" s="284"/>
      <c r="AH100" s="285"/>
      <c r="AI100" s="285"/>
      <c r="AJ100" s="727"/>
      <c r="AK100" s="727"/>
    </row>
    <row r="101" spans="1:37" ht="39" thickBot="1" x14ac:dyDescent="0.3">
      <c r="A101" s="672"/>
      <c r="B101" s="675"/>
      <c r="C101" s="679"/>
      <c r="D101" s="398"/>
      <c r="E101" s="322"/>
      <c r="F101" s="322"/>
      <c r="G101" s="322"/>
      <c r="H101" s="362"/>
      <c r="I101" s="115" t="s">
        <v>263</v>
      </c>
      <c r="J101" s="149" t="s">
        <v>109</v>
      </c>
      <c r="K101" s="150">
        <v>0</v>
      </c>
      <c r="L101" s="398"/>
      <c r="M101" s="424"/>
      <c r="N101" s="361"/>
      <c r="O101" s="360"/>
      <c r="P101" s="322"/>
      <c r="Q101" s="322"/>
      <c r="R101" s="362"/>
      <c r="S101" s="363"/>
      <c r="T101" s="360"/>
      <c r="U101" s="360"/>
      <c r="V101" s="360"/>
      <c r="W101" s="320"/>
      <c r="X101" s="321"/>
      <c r="Y101" s="328"/>
      <c r="Z101" s="329"/>
      <c r="AA101" s="329"/>
      <c r="AB101" s="322"/>
      <c r="AC101" s="322"/>
      <c r="AD101" s="323"/>
      <c r="AE101" s="324"/>
      <c r="AF101" s="325"/>
      <c r="AG101" s="284"/>
      <c r="AH101" s="285"/>
      <c r="AI101" s="285"/>
      <c r="AJ101" s="727"/>
      <c r="AK101" s="727"/>
    </row>
    <row r="102" spans="1:37" ht="39" thickBot="1" x14ac:dyDescent="0.3">
      <c r="A102" s="672"/>
      <c r="B102" s="675"/>
      <c r="C102" s="679"/>
      <c r="D102" s="398"/>
      <c r="E102" s="322"/>
      <c r="F102" s="322"/>
      <c r="G102" s="322"/>
      <c r="H102" s="362"/>
      <c r="I102" s="115" t="s">
        <v>264</v>
      </c>
      <c r="J102" s="149" t="s">
        <v>109</v>
      </c>
      <c r="K102" s="150">
        <v>0</v>
      </c>
      <c r="L102" s="398"/>
      <c r="M102" s="424"/>
      <c r="N102" s="361"/>
      <c r="O102" s="360"/>
      <c r="P102" s="322"/>
      <c r="Q102" s="322"/>
      <c r="R102" s="362"/>
      <c r="S102" s="363"/>
      <c r="T102" s="360"/>
      <c r="U102" s="360"/>
      <c r="V102" s="360"/>
      <c r="W102" s="320"/>
      <c r="X102" s="321"/>
      <c r="Y102" s="328"/>
      <c r="Z102" s="329"/>
      <c r="AA102" s="329"/>
      <c r="AB102" s="322"/>
      <c r="AC102" s="322"/>
      <c r="AD102" s="323"/>
      <c r="AE102" s="324"/>
      <c r="AF102" s="325"/>
      <c r="AG102" s="284"/>
      <c r="AH102" s="285"/>
      <c r="AI102" s="285"/>
      <c r="AJ102" s="727"/>
      <c r="AK102" s="727"/>
    </row>
    <row r="103" spans="1:37" ht="39" thickBot="1" x14ac:dyDescent="0.3">
      <c r="A103" s="672"/>
      <c r="B103" s="675"/>
      <c r="C103" s="680"/>
      <c r="D103" s="398"/>
      <c r="E103" s="322"/>
      <c r="F103" s="322"/>
      <c r="G103" s="322"/>
      <c r="H103" s="362"/>
      <c r="I103" s="115" t="s">
        <v>255</v>
      </c>
      <c r="J103" s="149" t="s">
        <v>109</v>
      </c>
      <c r="K103" s="128">
        <v>1</v>
      </c>
      <c r="L103" s="341"/>
      <c r="M103" s="268"/>
      <c r="N103" s="322"/>
      <c r="O103" s="360"/>
      <c r="P103" s="322"/>
      <c r="Q103" s="322"/>
      <c r="R103" s="362"/>
      <c r="S103" s="363"/>
      <c r="T103" s="360"/>
      <c r="U103" s="360"/>
      <c r="V103" s="360"/>
      <c r="W103" s="320"/>
      <c r="X103" s="321"/>
      <c r="Y103" s="328"/>
      <c r="Z103" s="329"/>
      <c r="AA103" s="329"/>
      <c r="AB103" s="322"/>
      <c r="AC103" s="322"/>
      <c r="AD103" s="323"/>
      <c r="AE103" s="324"/>
      <c r="AF103" s="325"/>
      <c r="AG103" s="284"/>
      <c r="AH103" s="285"/>
      <c r="AI103" s="285"/>
      <c r="AJ103" s="727"/>
      <c r="AK103" s="727"/>
    </row>
    <row r="104" spans="1:37" ht="39" thickBot="1" x14ac:dyDescent="0.3">
      <c r="A104" s="672"/>
      <c r="B104" s="675"/>
      <c r="C104" s="681" t="s">
        <v>55</v>
      </c>
      <c r="D104" s="643"/>
      <c r="E104" s="640">
        <v>0</v>
      </c>
      <c r="F104" s="640">
        <v>0</v>
      </c>
      <c r="G104" s="640">
        <v>0</v>
      </c>
      <c r="H104" s="640">
        <v>0</v>
      </c>
      <c r="I104" s="124" t="s">
        <v>223</v>
      </c>
      <c r="J104" s="128" t="s">
        <v>109</v>
      </c>
      <c r="K104" s="414" t="s">
        <v>113</v>
      </c>
      <c r="L104" s="768">
        <v>3</v>
      </c>
      <c r="M104" s="606" t="s">
        <v>300</v>
      </c>
      <c r="N104" s="274"/>
      <c r="O104" s="268"/>
      <c r="P104" s="341"/>
      <c r="Q104" s="341"/>
      <c r="R104" s="341"/>
      <c r="S104" s="349"/>
      <c r="T104" s="268"/>
      <c r="U104" s="268"/>
      <c r="V104" s="268"/>
      <c r="W104" s="298"/>
      <c r="X104" s="299"/>
      <c r="Y104" s="300"/>
      <c r="Z104" s="301"/>
      <c r="AA104" s="301"/>
      <c r="AB104" s="274"/>
      <c r="AC104" s="274"/>
      <c r="AD104" s="302"/>
      <c r="AE104" s="303"/>
      <c r="AF104" s="304"/>
      <c r="AG104" s="284"/>
      <c r="AH104" s="285"/>
      <c r="AI104" s="285"/>
      <c r="AJ104" s="727"/>
      <c r="AK104" s="727"/>
    </row>
    <row r="105" spans="1:37" ht="26.25" hidden="1" customHeight="1" thickBot="1" x14ac:dyDescent="0.3">
      <c r="A105" s="672"/>
      <c r="B105" s="675"/>
      <c r="C105" s="682"/>
      <c r="D105" s="752"/>
      <c r="E105" s="635"/>
      <c r="F105" s="635"/>
      <c r="G105" s="635"/>
      <c r="H105" s="635"/>
      <c r="I105" s="116" t="s">
        <v>116</v>
      </c>
      <c r="J105" s="128"/>
      <c r="K105" s="414"/>
      <c r="L105" s="769"/>
      <c r="M105" s="607"/>
      <c r="N105" s="275"/>
      <c r="O105" s="268"/>
      <c r="P105" s="341"/>
      <c r="Q105" s="341"/>
      <c r="R105" s="341"/>
      <c r="S105" s="349"/>
      <c r="T105" s="268"/>
      <c r="U105" s="268"/>
      <c r="V105" s="268"/>
      <c r="W105" s="306"/>
      <c r="X105" s="277"/>
      <c r="Y105" s="307"/>
      <c r="Z105" s="308"/>
      <c r="AA105" s="308"/>
      <c r="AB105" s="275"/>
      <c r="AC105" s="275"/>
      <c r="AD105" s="309"/>
      <c r="AE105" s="310"/>
      <c r="AF105" s="311"/>
      <c r="AG105" s="284"/>
      <c r="AH105" s="285"/>
      <c r="AI105" s="285"/>
      <c r="AJ105" s="727"/>
      <c r="AK105" s="727"/>
    </row>
    <row r="106" spans="1:37" ht="26.25" hidden="1" customHeight="1" thickBot="1" x14ac:dyDescent="0.3">
      <c r="A106" s="672"/>
      <c r="B106" s="675"/>
      <c r="C106" s="682"/>
      <c r="D106" s="752"/>
      <c r="E106" s="635"/>
      <c r="F106" s="635"/>
      <c r="G106" s="635"/>
      <c r="H106" s="635"/>
      <c r="I106" s="116" t="s">
        <v>117</v>
      </c>
      <c r="J106" s="128"/>
      <c r="K106" s="414"/>
      <c r="L106" s="769"/>
      <c r="M106" s="607"/>
      <c r="N106" s="322"/>
      <c r="O106" s="268"/>
      <c r="P106" s="341"/>
      <c r="Q106" s="341"/>
      <c r="R106" s="341"/>
      <c r="S106" s="349"/>
      <c r="T106" s="268"/>
      <c r="U106" s="268"/>
      <c r="V106" s="268"/>
      <c r="W106" s="320"/>
      <c r="X106" s="321"/>
      <c r="Y106" s="328"/>
      <c r="Z106" s="329"/>
      <c r="AA106" s="329"/>
      <c r="AB106" s="322"/>
      <c r="AC106" s="322"/>
      <c r="AD106" s="323"/>
      <c r="AE106" s="324"/>
      <c r="AF106" s="325"/>
      <c r="AG106" s="284"/>
      <c r="AH106" s="285"/>
      <c r="AI106" s="285"/>
      <c r="AJ106" s="727"/>
      <c r="AK106" s="727"/>
    </row>
    <row r="107" spans="1:37" ht="26.25" hidden="1" customHeight="1" thickBot="1" x14ac:dyDescent="0.3">
      <c r="A107" s="672"/>
      <c r="B107" s="675"/>
      <c r="C107" s="682"/>
      <c r="D107" s="752"/>
      <c r="E107" s="635"/>
      <c r="F107" s="635"/>
      <c r="G107" s="635"/>
      <c r="H107" s="635"/>
      <c r="I107" s="116" t="s">
        <v>119</v>
      </c>
      <c r="J107" s="128"/>
      <c r="K107" s="414"/>
      <c r="L107" s="769"/>
      <c r="M107" s="607"/>
      <c r="N107" s="322"/>
      <c r="O107" s="268"/>
      <c r="P107" s="341"/>
      <c r="Q107" s="341"/>
      <c r="R107" s="341"/>
      <c r="S107" s="349"/>
      <c r="T107" s="268"/>
      <c r="U107" s="268"/>
      <c r="V107" s="268"/>
      <c r="W107" s="320"/>
      <c r="X107" s="321"/>
      <c r="Y107" s="328"/>
      <c r="Z107" s="329"/>
      <c r="AA107" s="329"/>
      <c r="AB107" s="322"/>
      <c r="AC107" s="322"/>
      <c r="AD107" s="323"/>
      <c r="AE107" s="324"/>
      <c r="AF107" s="325"/>
      <c r="AG107" s="284"/>
      <c r="AH107" s="285"/>
      <c r="AI107" s="285"/>
      <c r="AJ107" s="727"/>
      <c r="AK107" s="727"/>
    </row>
    <row r="108" spans="1:37" ht="26.25" hidden="1" customHeight="1" thickBot="1" x14ac:dyDescent="0.3">
      <c r="A108" s="672"/>
      <c r="B108" s="675"/>
      <c r="C108" s="682"/>
      <c r="D108" s="752"/>
      <c r="E108" s="635"/>
      <c r="F108" s="635"/>
      <c r="G108" s="635"/>
      <c r="H108" s="635"/>
      <c r="I108" s="116" t="s">
        <v>118</v>
      </c>
      <c r="J108" s="128"/>
      <c r="K108" s="414"/>
      <c r="L108" s="769"/>
      <c r="M108" s="607"/>
      <c r="N108" s="322"/>
      <c r="O108" s="268"/>
      <c r="P108" s="341"/>
      <c r="Q108" s="341"/>
      <c r="R108" s="341"/>
      <c r="S108" s="349"/>
      <c r="T108" s="268"/>
      <c r="U108" s="268"/>
      <c r="V108" s="268"/>
      <c r="W108" s="320"/>
      <c r="X108" s="321"/>
      <c r="Y108" s="328"/>
      <c r="Z108" s="329"/>
      <c r="AA108" s="329"/>
      <c r="AB108" s="322"/>
      <c r="AC108" s="322"/>
      <c r="AD108" s="323"/>
      <c r="AE108" s="324"/>
      <c r="AF108" s="325"/>
      <c r="AG108" s="284"/>
      <c r="AH108" s="285"/>
      <c r="AI108" s="285"/>
      <c r="AJ108" s="727"/>
      <c r="AK108" s="727"/>
    </row>
    <row r="109" spans="1:37" ht="26.25" hidden="1" customHeight="1" thickBot="1" x14ac:dyDescent="0.3">
      <c r="A109" s="672"/>
      <c r="B109" s="675"/>
      <c r="C109" s="682"/>
      <c r="D109" s="752"/>
      <c r="E109" s="635"/>
      <c r="F109" s="635"/>
      <c r="G109" s="635"/>
      <c r="H109" s="635"/>
      <c r="I109" s="116" t="s">
        <v>120</v>
      </c>
      <c r="J109" s="149"/>
      <c r="K109" s="150"/>
      <c r="L109" s="769"/>
      <c r="M109" s="607"/>
      <c r="N109" s="361"/>
      <c r="O109" s="268"/>
      <c r="P109" s="341"/>
      <c r="Q109" s="341"/>
      <c r="R109" s="341"/>
      <c r="S109" s="349"/>
      <c r="T109" s="268"/>
      <c r="U109" s="268"/>
      <c r="V109" s="268"/>
      <c r="W109" s="320"/>
      <c r="X109" s="321"/>
      <c r="Y109" s="328"/>
      <c r="Z109" s="329"/>
      <c r="AA109" s="329"/>
      <c r="AB109" s="322"/>
      <c r="AC109" s="322"/>
      <c r="AD109" s="323"/>
      <c r="AE109" s="324"/>
      <c r="AF109" s="325"/>
      <c r="AG109" s="284"/>
      <c r="AH109" s="285"/>
      <c r="AI109" s="285"/>
      <c r="AJ109" s="727"/>
      <c r="AK109" s="727"/>
    </row>
    <row r="110" spans="1:37" ht="26.25" hidden="1" customHeight="1" thickBot="1" x14ac:dyDescent="0.3">
      <c r="A110" s="672"/>
      <c r="B110" s="675"/>
      <c r="C110" s="682"/>
      <c r="D110" s="752"/>
      <c r="E110" s="635"/>
      <c r="F110" s="635"/>
      <c r="G110" s="635"/>
      <c r="H110" s="635"/>
      <c r="I110" s="116" t="s">
        <v>121</v>
      </c>
      <c r="J110" s="149"/>
      <c r="K110" s="150"/>
      <c r="L110" s="769"/>
      <c r="M110" s="607"/>
      <c r="N110" s="361"/>
      <c r="O110" s="268"/>
      <c r="P110" s="341"/>
      <c r="Q110" s="341"/>
      <c r="R110" s="341"/>
      <c r="S110" s="349"/>
      <c r="T110" s="268"/>
      <c r="U110" s="268"/>
      <c r="V110" s="268"/>
      <c r="W110" s="320"/>
      <c r="X110" s="321"/>
      <c r="Y110" s="328"/>
      <c r="Z110" s="329"/>
      <c r="AA110" s="329"/>
      <c r="AB110" s="322"/>
      <c r="AC110" s="322"/>
      <c r="AD110" s="323"/>
      <c r="AE110" s="324"/>
      <c r="AF110" s="325"/>
      <c r="AG110" s="284"/>
      <c r="AH110" s="285"/>
      <c r="AI110" s="285"/>
      <c r="AJ110" s="727"/>
      <c r="AK110" s="727"/>
    </row>
    <row r="111" spans="1:37" ht="26.25" hidden="1" customHeight="1" thickBot="1" x14ac:dyDescent="0.3">
      <c r="A111" s="672"/>
      <c r="B111" s="675"/>
      <c r="C111" s="682"/>
      <c r="D111" s="752"/>
      <c r="E111" s="635"/>
      <c r="F111" s="635"/>
      <c r="G111" s="635"/>
      <c r="H111" s="635"/>
      <c r="I111" s="116" t="s">
        <v>122</v>
      </c>
      <c r="J111" s="149"/>
      <c r="K111" s="150"/>
      <c r="L111" s="769"/>
      <c r="M111" s="607"/>
      <c r="N111" s="361"/>
      <c r="O111" s="268"/>
      <c r="P111" s="341"/>
      <c r="Q111" s="341"/>
      <c r="R111" s="341"/>
      <c r="S111" s="349"/>
      <c r="T111" s="268"/>
      <c r="U111" s="268"/>
      <c r="V111" s="268"/>
      <c r="W111" s="320"/>
      <c r="X111" s="321"/>
      <c r="Y111" s="328"/>
      <c r="Z111" s="329"/>
      <c r="AA111" s="329"/>
      <c r="AB111" s="322"/>
      <c r="AC111" s="322"/>
      <c r="AD111" s="323"/>
      <c r="AE111" s="324"/>
      <c r="AF111" s="325"/>
      <c r="AG111" s="284"/>
      <c r="AH111" s="285"/>
      <c r="AI111" s="285"/>
      <c r="AJ111" s="727"/>
      <c r="AK111" s="727"/>
    </row>
    <row r="112" spans="1:37" ht="26.25" thickBot="1" x14ac:dyDescent="0.3">
      <c r="A112" s="672"/>
      <c r="B112" s="675"/>
      <c r="C112" s="682"/>
      <c r="D112" s="752"/>
      <c r="E112" s="635"/>
      <c r="F112" s="635"/>
      <c r="G112" s="635"/>
      <c r="H112" s="635"/>
      <c r="I112" s="124" t="s">
        <v>253</v>
      </c>
      <c r="J112" s="128">
        <v>15</v>
      </c>
      <c r="K112" s="414">
        <v>17</v>
      </c>
      <c r="L112" s="769"/>
      <c r="M112" s="607"/>
      <c r="N112" s="341"/>
      <c r="O112" s="268"/>
      <c r="P112" s="341"/>
      <c r="Q112" s="341"/>
      <c r="R112" s="341"/>
      <c r="S112" s="349"/>
      <c r="T112" s="268"/>
      <c r="U112" s="268"/>
      <c r="V112" s="268"/>
      <c r="W112" s="340"/>
      <c r="X112" s="341"/>
      <c r="Y112" s="344"/>
      <c r="Z112" s="344"/>
      <c r="AA112" s="344"/>
      <c r="AB112" s="341"/>
      <c r="AC112" s="341"/>
      <c r="AD112" s="344"/>
      <c r="AE112" s="340"/>
      <c r="AF112" s="268"/>
      <c r="AG112" s="285"/>
      <c r="AH112" s="285"/>
      <c r="AI112" s="285"/>
      <c r="AJ112" s="727"/>
      <c r="AK112" s="727"/>
    </row>
    <row r="113" spans="1:37" ht="39" thickBot="1" x14ac:dyDescent="0.3">
      <c r="A113" s="673"/>
      <c r="B113" s="677"/>
      <c r="C113" s="683"/>
      <c r="D113" s="644"/>
      <c r="E113" s="645"/>
      <c r="F113" s="645"/>
      <c r="G113" s="645"/>
      <c r="H113" s="645"/>
      <c r="I113" s="115" t="s">
        <v>360</v>
      </c>
      <c r="J113" s="146" t="s">
        <v>109</v>
      </c>
      <c r="K113" s="414" t="s">
        <v>113</v>
      </c>
      <c r="L113" s="770"/>
      <c r="M113" s="608"/>
      <c r="N113" s="341"/>
      <c r="O113" s="268"/>
      <c r="P113" s="341"/>
      <c r="Q113" s="341"/>
      <c r="R113" s="341"/>
      <c r="S113" s="349"/>
      <c r="T113" s="268"/>
      <c r="U113" s="268"/>
      <c r="V113" s="268"/>
      <c r="W113" s="340"/>
      <c r="X113" s="341"/>
      <c r="Y113" s="344"/>
      <c r="Z113" s="344"/>
      <c r="AA113" s="344"/>
      <c r="AB113" s="341"/>
      <c r="AC113" s="341"/>
      <c r="AD113" s="344"/>
      <c r="AE113" s="340"/>
      <c r="AF113" s="268"/>
      <c r="AG113" s="285"/>
      <c r="AH113" s="285"/>
      <c r="AI113" s="285"/>
      <c r="AJ113" s="727"/>
      <c r="AK113" s="727"/>
    </row>
    <row r="114" spans="1:37" ht="64.5" customHeight="1" thickBot="1" x14ac:dyDescent="0.3">
      <c r="A114" s="671">
        <v>16</v>
      </c>
      <c r="B114" s="674" t="s">
        <v>85</v>
      </c>
      <c r="C114" s="674" t="s">
        <v>52</v>
      </c>
      <c r="D114" s="626">
        <v>62</v>
      </c>
      <c r="E114" s="628"/>
      <c r="F114" s="630">
        <v>16</v>
      </c>
      <c r="G114" s="637">
        <v>3</v>
      </c>
      <c r="H114" s="637">
        <v>30</v>
      </c>
      <c r="I114" s="115" t="s">
        <v>209</v>
      </c>
      <c r="J114" s="130" t="s">
        <v>109</v>
      </c>
      <c r="K114" s="155">
        <v>15</v>
      </c>
      <c r="L114" s="591">
        <f>SUM(3+11+10)</f>
        <v>24</v>
      </c>
      <c r="M114" s="619" t="s">
        <v>299</v>
      </c>
      <c r="N114" s="663">
        <v>17</v>
      </c>
      <c r="O114" s="224" t="s">
        <v>234</v>
      </c>
      <c r="P114" s="226">
        <v>4</v>
      </c>
      <c r="Q114" s="226">
        <v>4</v>
      </c>
      <c r="R114" s="225">
        <v>0</v>
      </c>
      <c r="S114" s="228" t="s">
        <v>93</v>
      </c>
      <c r="T114" s="615" t="s">
        <v>329</v>
      </c>
      <c r="U114" s="138" t="s">
        <v>331</v>
      </c>
      <c r="V114" s="138" t="s">
        <v>332</v>
      </c>
      <c r="W114" s="138" t="s">
        <v>182</v>
      </c>
      <c r="X114" s="444" t="s">
        <v>315</v>
      </c>
      <c r="Y114" s="263">
        <v>35212.980000000003</v>
      </c>
      <c r="Z114" s="263">
        <f t="shared" ref="Z114:Z117" si="19">Y114/100*85</f>
        <v>29931.033000000003</v>
      </c>
      <c r="AA114" s="263">
        <f t="shared" ref="AA114:AA115" si="20">Y114/100*15</f>
        <v>5281.947000000001</v>
      </c>
      <c r="AB114" s="148" t="s">
        <v>113</v>
      </c>
      <c r="AC114" s="148" t="s">
        <v>113</v>
      </c>
      <c r="AD114" s="660">
        <f>SUM(Y114+Y115+Y116+Y117)/N114</f>
        <v>8936.4705882352955</v>
      </c>
      <c r="AE114" s="178" t="s">
        <v>113</v>
      </c>
      <c r="AF114" s="113"/>
      <c r="AG114" s="204">
        <v>32868</v>
      </c>
      <c r="AH114" s="205">
        <f t="shared" si="14"/>
        <v>27937.8</v>
      </c>
      <c r="AI114" s="205">
        <f t="shared" si="15"/>
        <v>7275.1800000000039</v>
      </c>
      <c r="AJ114" s="726">
        <f>SUM(Y114:Y121)</f>
        <v>151920.00000000003</v>
      </c>
      <c r="AK114" s="726">
        <f>SUM(AG114:AG121)</f>
        <v>141803</v>
      </c>
    </row>
    <row r="115" spans="1:37" ht="62.25" customHeight="1" thickBot="1" x14ac:dyDescent="0.3">
      <c r="A115" s="672"/>
      <c r="B115" s="675"/>
      <c r="C115" s="675"/>
      <c r="D115" s="634"/>
      <c r="E115" s="635"/>
      <c r="F115" s="636"/>
      <c r="G115" s="638"/>
      <c r="H115" s="638"/>
      <c r="I115" s="613" t="s">
        <v>361</v>
      </c>
      <c r="J115" s="603" t="s">
        <v>109</v>
      </c>
      <c r="K115" s="601" t="s">
        <v>113</v>
      </c>
      <c r="L115" s="592"/>
      <c r="M115" s="767"/>
      <c r="N115" s="664"/>
      <c r="O115" s="224" t="s">
        <v>235</v>
      </c>
      <c r="P115" s="226">
        <v>2</v>
      </c>
      <c r="Q115" s="226">
        <v>2</v>
      </c>
      <c r="R115" s="225">
        <v>0</v>
      </c>
      <c r="S115" s="228" t="s">
        <v>94</v>
      </c>
      <c r="T115" s="670"/>
      <c r="U115" s="615" t="s">
        <v>330</v>
      </c>
      <c r="V115" s="615" t="s">
        <v>328</v>
      </c>
      <c r="W115" s="615" t="s">
        <v>182</v>
      </c>
      <c r="X115" s="668" t="s">
        <v>315</v>
      </c>
      <c r="Y115" s="230">
        <v>54329</v>
      </c>
      <c r="Z115" s="231">
        <f t="shared" si="19"/>
        <v>46179.649999999994</v>
      </c>
      <c r="AA115" s="231">
        <f t="shared" si="20"/>
        <v>8149.3499999999995</v>
      </c>
      <c r="AB115" s="148" t="s">
        <v>113</v>
      </c>
      <c r="AC115" s="148" t="s">
        <v>113</v>
      </c>
      <c r="AD115" s="661"/>
      <c r="AE115" s="178" t="s">
        <v>113</v>
      </c>
      <c r="AF115" s="113"/>
      <c r="AG115" s="204">
        <v>50711</v>
      </c>
      <c r="AH115" s="205">
        <f t="shared" si="14"/>
        <v>43104.35</v>
      </c>
      <c r="AI115" s="205">
        <f t="shared" si="15"/>
        <v>11224.650000000001</v>
      </c>
      <c r="AJ115" s="727"/>
      <c r="AK115" s="727"/>
    </row>
    <row r="116" spans="1:37" ht="49.5" customHeight="1" thickBot="1" x14ac:dyDescent="0.3">
      <c r="A116" s="672"/>
      <c r="B116" s="675"/>
      <c r="C116" s="675"/>
      <c r="D116" s="634"/>
      <c r="E116" s="635"/>
      <c r="F116" s="636"/>
      <c r="G116" s="638"/>
      <c r="H116" s="638"/>
      <c r="I116" s="618"/>
      <c r="J116" s="604"/>
      <c r="K116" s="617"/>
      <c r="L116" s="592"/>
      <c r="M116" s="767"/>
      <c r="N116" s="664"/>
      <c r="O116" s="224" t="s">
        <v>232</v>
      </c>
      <c r="P116" s="226">
        <v>4</v>
      </c>
      <c r="Q116" s="226">
        <v>4</v>
      </c>
      <c r="R116" s="225">
        <v>0</v>
      </c>
      <c r="S116" s="228" t="s">
        <v>94</v>
      </c>
      <c r="T116" s="670"/>
      <c r="U116" s="616"/>
      <c r="V116" s="616"/>
      <c r="W116" s="616"/>
      <c r="X116" s="669"/>
      <c r="Y116" s="230">
        <v>46279.98</v>
      </c>
      <c r="Z116" s="231">
        <f t="shared" si="19"/>
        <v>39337.983</v>
      </c>
      <c r="AA116" s="231">
        <f t="shared" ref="AA116:AA117" si="21">Y116/100*15</f>
        <v>6941.9970000000003</v>
      </c>
      <c r="AB116" s="148" t="s">
        <v>113</v>
      </c>
      <c r="AC116" s="148" t="s">
        <v>113</v>
      </c>
      <c r="AD116" s="661"/>
      <c r="AE116" s="178" t="s">
        <v>113</v>
      </c>
      <c r="AF116" s="113"/>
      <c r="AG116" s="204">
        <v>43198</v>
      </c>
      <c r="AH116" s="205">
        <f t="shared" si="14"/>
        <v>36718.300000000003</v>
      </c>
      <c r="AI116" s="205">
        <f t="shared" ref="AI116" si="22">Y116-AH116</f>
        <v>9561.68</v>
      </c>
      <c r="AJ116" s="727"/>
      <c r="AK116" s="727"/>
    </row>
    <row r="117" spans="1:37" ht="51.75" thickBot="1" x14ac:dyDescent="0.3">
      <c r="A117" s="672"/>
      <c r="B117" s="675"/>
      <c r="C117" s="676"/>
      <c r="D117" s="627"/>
      <c r="E117" s="629"/>
      <c r="F117" s="631"/>
      <c r="G117" s="600"/>
      <c r="H117" s="600"/>
      <c r="I117" s="614"/>
      <c r="J117" s="605"/>
      <c r="K117" s="602"/>
      <c r="L117" s="593"/>
      <c r="M117" s="620"/>
      <c r="N117" s="665"/>
      <c r="O117" s="224" t="s">
        <v>184</v>
      </c>
      <c r="P117" s="226">
        <v>7</v>
      </c>
      <c r="Q117" s="226">
        <v>7</v>
      </c>
      <c r="R117" s="225">
        <v>0</v>
      </c>
      <c r="S117" s="228" t="s">
        <v>93</v>
      </c>
      <c r="T117" s="616"/>
      <c r="U117" s="138" t="s">
        <v>331</v>
      </c>
      <c r="V117" s="138" t="s">
        <v>332</v>
      </c>
      <c r="W117" s="138" t="s">
        <v>182</v>
      </c>
      <c r="X117" s="200" t="s">
        <v>315</v>
      </c>
      <c r="Y117" s="230">
        <v>16098.04</v>
      </c>
      <c r="Z117" s="231">
        <f t="shared" si="19"/>
        <v>13683.334000000001</v>
      </c>
      <c r="AA117" s="231">
        <f t="shared" si="21"/>
        <v>2414.7060000000001</v>
      </c>
      <c r="AB117" s="148" t="s">
        <v>113</v>
      </c>
      <c r="AC117" s="148" t="s">
        <v>113</v>
      </c>
      <c r="AD117" s="662"/>
      <c r="AE117" s="178" t="s">
        <v>113</v>
      </c>
      <c r="AF117" s="113"/>
      <c r="AG117" s="204">
        <v>15026</v>
      </c>
      <c r="AH117" s="205">
        <f t="shared" si="14"/>
        <v>12772.099999999999</v>
      </c>
      <c r="AI117" s="205">
        <f t="shared" si="15"/>
        <v>3325.9400000000023</v>
      </c>
      <c r="AJ117" s="727"/>
      <c r="AK117" s="727"/>
    </row>
    <row r="118" spans="1:37" ht="15" customHeight="1" thickBot="1" x14ac:dyDescent="0.3">
      <c r="A118" s="672"/>
      <c r="B118" s="675"/>
      <c r="C118" s="82" t="s">
        <v>53</v>
      </c>
      <c r="D118" s="271"/>
      <c r="E118" s="127" t="s">
        <v>113</v>
      </c>
      <c r="F118" s="399">
        <v>0</v>
      </c>
      <c r="G118" s="269">
        <v>0</v>
      </c>
      <c r="H118" s="402">
        <v>0</v>
      </c>
      <c r="I118" s="373"/>
      <c r="J118" s="269"/>
      <c r="K118" s="270"/>
      <c r="L118" s="271"/>
      <c r="M118" s="420" t="s">
        <v>123</v>
      </c>
      <c r="N118" s="271"/>
      <c r="O118" s="272"/>
      <c r="P118" s="269"/>
      <c r="Q118" s="269"/>
      <c r="R118" s="288"/>
      <c r="S118" s="289"/>
      <c r="T118" s="272"/>
      <c r="U118" s="272"/>
      <c r="V118" s="272"/>
      <c r="W118" s="290"/>
      <c r="X118" s="270"/>
      <c r="Y118" s="291"/>
      <c r="Z118" s="292"/>
      <c r="AA118" s="292"/>
      <c r="AB118" s="269"/>
      <c r="AC118" s="269"/>
      <c r="AD118" s="296"/>
      <c r="AE118" s="293"/>
      <c r="AF118" s="294"/>
      <c r="AG118" s="284"/>
      <c r="AH118" s="285"/>
      <c r="AI118" s="285"/>
      <c r="AJ118" s="727"/>
      <c r="AK118" s="727"/>
    </row>
    <row r="119" spans="1:37" ht="54" customHeight="1" thickBot="1" x14ac:dyDescent="0.3">
      <c r="A119" s="672"/>
      <c r="B119" s="675"/>
      <c r="C119" s="708" t="s">
        <v>54</v>
      </c>
      <c r="D119" s="639">
        <v>17</v>
      </c>
      <c r="E119" s="640"/>
      <c r="F119" s="641">
        <v>7</v>
      </c>
      <c r="G119" s="599">
        <v>0</v>
      </c>
      <c r="H119" s="599">
        <v>7</v>
      </c>
      <c r="I119" s="115" t="s">
        <v>210</v>
      </c>
      <c r="J119" s="127" t="s">
        <v>109</v>
      </c>
      <c r="K119" s="144">
        <v>5</v>
      </c>
      <c r="L119" s="621">
        <v>7</v>
      </c>
      <c r="M119" s="619" t="s">
        <v>300</v>
      </c>
      <c r="N119" s="271"/>
      <c r="O119" s="272"/>
      <c r="P119" s="269"/>
      <c r="Q119" s="269"/>
      <c r="R119" s="288"/>
      <c r="S119" s="289"/>
      <c r="T119" s="272"/>
      <c r="U119" s="272"/>
      <c r="V119" s="272"/>
      <c r="W119" s="290"/>
      <c r="X119" s="270"/>
      <c r="Y119" s="291"/>
      <c r="Z119" s="292"/>
      <c r="AA119" s="292"/>
      <c r="AB119" s="269"/>
      <c r="AC119" s="269"/>
      <c r="AD119" s="296"/>
      <c r="AE119" s="293"/>
      <c r="AF119" s="294"/>
      <c r="AG119" s="284"/>
      <c r="AH119" s="285"/>
      <c r="AI119" s="285"/>
      <c r="AJ119" s="727"/>
      <c r="AK119" s="727"/>
    </row>
    <row r="120" spans="1:37" ht="39" thickBot="1" x14ac:dyDescent="0.3">
      <c r="A120" s="672"/>
      <c r="B120" s="675"/>
      <c r="C120" s="709"/>
      <c r="D120" s="627"/>
      <c r="E120" s="629"/>
      <c r="F120" s="631"/>
      <c r="G120" s="600"/>
      <c r="H120" s="600"/>
      <c r="I120" s="115" t="s">
        <v>270</v>
      </c>
      <c r="J120" s="149" t="s">
        <v>109</v>
      </c>
      <c r="K120" s="150" t="s">
        <v>113</v>
      </c>
      <c r="L120" s="622"/>
      <c r="M120" s="620"/>
      <c r="N120" s="361"/>
      <c r="O120" s="360"/>
      <c r="P120" s="322"/>
      <c r="Q120" s="322"/>
      <c r="R120" s="362"/>
      <c r="S120" s="363"/>
      <c r="T120" s="360"/>
      <c r="U120" s="360"/>
      <c r="V120" s="360"/>
      <c r="W120" s="320"/>
      <c r="X120" s="321"/>
      <c r="Y120" s="328"/>
      <c r="Z120" s="329"/>
      <c r="AA120" s="329"/>
      <c r="AB120" s="322"/>
      <c r="AC120" s="322"/>
      <c r="AD120" s="323"/>
      <c r="AE120" s="324"/>
      <c r="AF120" s="325"/>
      <c r="AG120" s="284"/>
      <c r="AH120" s="285"/>
      <c r="AI120" s="285"/>
      <c r="AJ120" s="727"/>
      <c r="AK120" s="727"/>
    </row>
    <row r="121" spans="1:37" ht="35.25" customHeight="1" thickBot="1" x14ac:dyDescent="0.3">
      <c r="A121" s="673"/>
      <c r="B121" s="677"/>
      <c r="C121" s="84" t="s">
        <v>55</v>
      </c>
      <c r="D121" s="353"/>
      <c r="E121" s="274">
        <v>0</v>
      </c>
      <c r="F121" s="274">
        <v>0</v>
      </c>
      <c r="G121" s="274">
        <v>0</v>
      </c>
      <c r="H121" s="299">
        <v>0</v>
      </c>
      <c r="I121" s="117" t="s">
        <v>169</v>
      </c>
      <c r="J121" s="129">
        <v>4</v>
      </c>
      <c r="K121" s="145">
        <v>4</v>
      </c>
      <c r="L121" s="417">
        <v>0</v>
      </c>
      <c r="M121" s="431" t="s">
        <v>300</v>
      </c>
      <c r="N121" s="353"/>
      <c r="O121" s="297"/>
      <c r="P121" s="274"/>
      <c r="Q121" s="274"/>
      <c r="R121" s="354"/>
      <c r="S121" s="355"/>
      <c r="T121" s="297"/>
      <c r="U121" s="297"/>
      <c r="V121" s="297"/>
      <c r="W121" s="298"/>
      <c r="X121" s="299"/>
      <c r="Y121" s="300"/>
      <c r="Z121" s="301"/>
      <c r="AA121" s="301"/>
      <c r="AB121" s="274"/>
      <c r="AC121" s="274"/>
      <c r="AD121" s="302"/>
      <c r="AE121" s="303"/>
      <c r="AF121" s="304"/>
      <c r="AG121" s="284"/>
      <c r="AH121" s="285"/>
      <c r="AI121" s="285"/>
      <c r="AJ121" s="727"/>
      <c r="AK121" s="727"/>
    </row>
    <row r="122" spans="1:37" ht="64.5" customHeight="1" thickBot="1" x14ac:dyDescent="0.3">
      <c r="A122" s="671">
        <v>17</v>
      </c>
      <c r="B122" s="706" t="s">
        <v>86</v>
      </c>
      <c r="C122" s="674" t="s">
        <v>52</v>
      </c>
      <c r="D122" s="79">
        <v>548</v>
      </c>
      <c r="E122" s="273"/>
      <c r="F122" s="72">
        <v>31</v>
      </c>
      <c r="G122" s="130">
        <v>10</v>
      </c>
      <c r="H122" s="142">
        <v>66</v>
      </c>
      <c r="I122" s="455" t="s">
        <v>362</v>
      </c>
      <c r="J122" s="130" t="s">
        <v>109</v>
      </c>
      <c r="K122" s="142">
        <v>150</v>
      </c>
      <c r="L122" s="765">
        <f>SUM(28+41+28)</f>
        <v>97</v>
      </c>
      <c r="M122" s="648" t="s">
        <v>134</v>
      </c>
      <c r="N122" s="667">
        <v>66</v>
      </c>
      <c r="O122" s="214" t="s">
        <v>136</v>
      </c>
      <c r="P122" s="234">
        <v>15</v>
      </c>
      <c r="Q122" s="234">
        <v>15</v>
      </c>
      <c r="R122" s="216">
        <v>0</v>
      </c>
      <c r="S122" s="217" t="s">
        <v>137</v>
      </c>
      <c r="T122" s="186" t="s">
        <v>140</v>
      </c>
      <c r="U122" s="186" t="s">
        <v>141</v>
      </c>
      <c r="V122" s="186" t="s">
        <v>2</v>
      </c>
      <c r="W122" s="133" t="s">
        <v>150</v>
      </c>
      <c r="X122" s="73">
        <v>0</v>
      </c>
      <c r="Y122" s="204">
        <v>306525.93</v>
      </c>
      <c r="Z122" s="205">
        <f t="shared" ref="Z122:Z125" si="23">Y122/100*85</f>
        <v>260547.04049999997</v>
      </c>
      <c r="AA122" s="205">
        <f t="shared" ref="AA122:AA125" si="24">Y122/100*15</f>
        <v>45978.889499999997</v>
      </c>
      <c r="AB122" s="72" t="s">
        <v>113</v>
      </c>
      <c r="AC122" s="72" t="s">
        <v>113</v>
      </c>
      <c r="AD122" s="666">
        <f>SUM(Y122+Y123+Y125)/N122</f>
        <v>8379.0790909090902</v>
      </c>
      <c r="AE122" s="175" t="s">
        <v>113</v>
      </c>
      <c r="AF122" s="112"/>
      <c r="AG122" s="204">
        <v>286114</v>
      </c>
      <c r="AH122" s="205">
        <f t="shared" si="14"/>
        <v>243196.9</v>
      </c>
      <c r="AI122" s="205">
        <f t="shared" si="15"/>
        <v>63329.03</v>
      </c>
      <c r="AJ122" s="726">
        <f>SUM(Y122:Y133)</f>
        <v>618415</v>
      </c>
      <c r="AK122" s="726">
        <f>SUM(AG122:AG133)</f>
        <v>577234</v>
      </c>
    </row>
    <row r="123" spans="1:37" ht="64.5" thickBot="1" x14ac:dyDescent="0.3">
      <c r="A123" s="672"/>
      <c r="B123" s="679"/>
      <c r="C123" s="675"/>
      <c r="D123" s="356"/>
      <c r="E123" s="316"/>
      <c r="F123" s="316"/>
      <c r="G123" s="316"/>
      <c r="H123" s="358"/>
      <c r="I123" s="124" t="s">
        <v>271</v>
      </c>
      <c r="J123" s="148" t="s">
        <v>109</v>
      </c>
      <c r="K123" s="155">
        <v>12</v>
      </c>
      <c r="L123" s="592"/>
      <c r="M123" s="595"/>
      <c r="N123" s="664"/>
      <c r="O123" s="649" t="s">
        <v>135</v>
      </c>
      <c r="P123" s="651">
        <v>8</v>
      </c>
      <c r="Q123" s="651">
        <v>8</v>
      </c>
      <c r="R123" s="653">
        <v>0</v>
      </c>
      <c r="S123" s="227" t="s">
        <v>138</v>
      </c>
      <c r="T123" s="138" t="s">
        <v>147</v>
      </c>
      <c r="U123" s="138" t="s">
        <v>144</v>
      </c>
      <c r="V123" s="138" t="s">
        <v>142</v>
      </c>
      <c r="W123" s="133" t="s">
        <v>150</v>
      </c>
      <c r="X123" s="95">
        <v>0</v>
      </c>
      <c r="Y123" s="713">
        <v>85517.73</v>
      </c>
      <c r="Z123" s="716">
        <f t="shared" si="23"/>
        <v>72690.070500000002</v>
      </c>
      <c r="AA123" s="716">
        <f t="shared" si="24"/>
        <v>12827.6595</v>
      </c>
      <c r="AB123" s="72" t="s">
        <v>113</v>
      </c>
      <c r="AC123" s="72" t="s">
        <v>113</v>
      </c>
      <c r="AD123" s="661"/>
      <c r="AE123" s="175" t="s">
        <v>113</v>
      </c>
      <c r="AF123" s="113"/>
      <c r="AG123" s="719">
        <v>79823</v>
      </c>
      <c r="AH123" s="721">
        <f t="shared" si="14"/>
        <v>67849.55</v>
      </c>
      <c r="AI123" s="721">
        <f t="shared" si="15"/>
        <v>17668.179999999993</v>
      </c>
      <c r="AJ123" s="727"/>
      <c r="AK123" s="727"/>
    </row>
    <row r="124" spans="1:37" ht="64.5" thickBot="1" x14ac:dyDescent="0.3">
      <c r="A124" s="672"/>
      <c r="B124" s="679"/>
      <c r="C124" s="675"/>
      <c r="D124" s="356"/>
      <c r="E124" s="316"/>
      <c r="F124" s="316"/>
      <c r="G124" s="316"/>
      <c r="H124" s="358"/>
      <c r="I124" s="124" t="s">
        <v>272</v>
      </c>
      <c r="J124" s="148">
        <v>4</v>
      </c>
      <c r="K124" s="155">
        <v>5</v>
      </c>
      <c r="L124" s="592"/>
      <c r="M124" s="595"/>
      <c r="N124" s="664"/>
      <c r="O124" s="650"/>
      <c r="P124" s="652"/>
      <c r="Q124" s="652"/>
      <c r="R124" s="654"/>
      <c r="S124" s="228" t="s">
        <v>95</v>
      </c>
      <c r="T124" s="138" t="s">
        <v>146</v>
      </c>
      <c r="U124" s="138" t="s">
        <v>143</v>
      </c>
      <c r="V124" s="138" t="s">
        <v>142</v>
      </c>
      <c r="W124" s="133" t="s">
        <v>150</v>
      </c>
      <c r="X124" s="95">
        <v>0</v>
      </c>
      <c r="Y124" s="715"/>
      <c r="Z124" s="718"/>
      <c r="AA124" s="718"/>
      <c r="AB124" s="72" t="s">
        <v>113</v>
      </c>
      <c r="AC124" s="72" t="s">
        <v>113</v>
      </c>
      <c r="AD124" s="661"/>
      <c r="AE124" s="175" t="s">
        <v>113</v>
      </c>
      <c r="AF124" s="113"/>
      <c r="AG124" s="720"/>
      <c r="AH124" s="722"/>
      <c r="AI124" s="722"/>
      <c r="AJ124" s="727"/>
      <c r="AK124" s="727"/>
    </row>
    <row r="125" spans="1:37" ht="64.5" thickBot="1" x14ac:dyDescent="0.3">
      <c r="A125" s="672"/>
      <c r="B125" s="679"/>
      <c r="C125" s="675"/>
      <c r="D125" s="356"/>
      <c r="E125" s="316"/>
      <c r="F125" s="316"/>
      <c r="G125" s="316"/>
      <c r="H125" s="358"/>
      <c r="I125" s="623" t="s">
        <v>273</v>
      </c>
      <c r="J125" s="603">
        <v>15</v>
      </c>
      <c r="K125" s="601">
        <v>15</v>
      </c>
      <c r="L125" s="592"/>
      <c r="M125" s="595"/>
      <c r="N125" s="664"/>
      <c r="O125" s="397" t="s">
        <v>666</v>
      </c>
      <c r="P125" s="555">
        <v>7</v>
      </c>
      <c r="Q125" s="555">
        <v>7</v>
      </c>
      <c r="R125" s="558">
        <v>0</v>
      </c>
      <c r="S125" s="556" t="s">
        <v>96</v>
      </c>
      <c r="T125" s="138" t="s">
        <v>145</v>
      </c>
      <c r="U125" s="138" t="s">
        <v>148</v>
      </c>
      <c r="V125" s="138" t="s">
        <v>149</v>
      </c>
      <c r="W125" s="133" t="s">
        <v>150</v>
      </c>
      <c r="X125" s="95">
        <v>0</v>
      </c>
      <c r="Y125" s="713">
        <v>160975.56</v>
      </c>
      <c r="Z125" s="716">
        <f t="shared" si="23"/>
        <v>136829.226</v>
      </c>
      <c r="AA125" s="716">
        <f t="shared" si="24"/>
        <v>24146.333999999999</v>
      </c>
      <c r="AB125" s="72" t="s">
        <v>113</v>
      </c>
      <c r="AC125" s="72" t="s">
        <v>113</v>
      </c>
      <c r="AD125" s="661"/>
      <c r="AE125" s="175" t="s">
        <v>113</v>
      </c>
      <c r="AF125" s="113"/>
      <c r="AG125" s="719">
        <v>150256</v>
      </c>
      <c r="AH125" s="721">
        <f t="shared" si="14"/>
        <v>127717.59999999999</v>
      </c>
      <c r="AI125" s="721">
        <f t="shared" si="15"/>
        <v>33257.960000000006</v>
      </c>
      <c r="AJ125" s="727"/>
      <c r="AK125" s="727"/>
    </row>
    <row r="126" spans="1:37" ht="51.75" thickBot="1" x14ac:dyDescent="0.3">
      <c r="A126" s="672"/>
      <c r="B126" s="679"/>
      <c r="C126" s="675"/>
      <c r="D126" s="356"/>
      <c r="E126" s="316"/>
      <c r="F126" s="316"/>
      <c r="G126" s="316"/>
      <c r="H126" s="315"/>
      <c r="I126" s="624"/>
      <c r="J126" s="604"/>
      <c r="K126" s="617"/>
      <c r="L126" s="592"/>
      <c r="M126" s="595"/>
      <c r="N126" s="664"/>
      <c r="O126" s="397" t="s">
        <v>665</v>
      </c>
      <c r="P126" s="555">
        <v>10</v>
      </c>
      <c r="Q126" s="555">
        <v>10</v>
      </c>
      <c r="R126" s="558">
        <v>0</v>
      </c>
      <c r="S126" s="557" t="s">
        <v>139</v>
      </c>
      <c r="T126" s="138" t="s">
        <v>152</v>
      </c>
      <c r="U126" s="138" t="s">
        <v>151</v>
      </c>
      <c r="V126" s="138" t="s">
        <v>153</v>
      </c>
      <c r="W126" s="133" t="s">
        <v>150</v>
      </c>
      <c r="X126" s="95">
        <v>0</v>
      </c>
      <c r="Y126" s="714"/>
      <c r="Z126" s="717"/>
      <c r="AA126" s="717"/>
      <c r="AB126" s="72" t="s">
        <v>113</v>
      </c>
      <c r="AC126" s="72" t="s">
        <v>113</v>
      </c>
      <c r="AD126" s="661"/>
      <c r="AE126" s="175" t="s">
        <v>113</v>
      </c>
      <c r="AF126" s="113"/>
      <c r="AG126" s="714"/>
      <c r="AH126" s="717"/>
      <c r="AI126" s="717"/>
      <c r="AJ126" s="727"/>
      <c r="AK126" s="727"/>
    </row>
    <row r="127" spans="1:37" ht="94.5" customHeight="1" thickBot="1" x14ac:dyDescent="0.3">
      <c r="A127" s="672"/>
      <c r="B127" s="679"/>
      <c r="C127" s="676"/>
      <c r="D127" s="356"/>
      <c r="E127" s="316"/>
      <c r="F127" s="316"/>
      <c r="G127" s="316"/>
      <c r="H127" s="315"/>
      <c r="I127" s="625"/>
      <c r="J127" s="605"/>
      <c r="K127" s="602"/>
      <c r="L127" s="593"/>
      <c r="M127" s="596"/>
      <c r="N127" s="665"/>
      <c r="O127" s="397" t="s">
        <v>666</v>
      </c>
      <c r="P127" s="555">
        <v>8</v>
      </c>
      <c r="Q127" s="555">
        <v>8</v>
      </c>
      <c r="R127" s="558">
        <v>0</v>
      </c>
      <c r="S127" s="556" t="s">
        <v>97</v>
      </c>
      <c r="T127" s="138" t="s">
        <v>154</v>
      </c>
      <c r="U127" s="138" t="s">
        <v>155</v>
      </c>
      <c r="V127" s="138" t="s">
        <v>156</v>
      </c>
      <c r="W127" s="133" t="s">
        <v>150</v>
      </c>
      <c r="X127" s="95">
        <v>0</v>
      </c>
      <c r="Y127" s="715"/>
      <c r="Z127" s="718"/>
      <c r="AA127" s="718"/>
      <c r="AB127" s="72" t="s">
        <v>113</v>
      </c>
      <c r="AC127" s="72" t="s">
        <v>113</v>
      </c>
      <c r="AD127" s="662"/>
      <c r="AE127" s="175" t="s">
        <v>113</v>
      </c>
      <c r="AF127" s="113"/>
      <c r="AG127" s="720"/>
      <c r="AH127" s="722"/>
      <c r="AI127" s="722"/>
      <c r="AJ127" s="727"/>
      <c r="AK127" s="727"/>
    </row>
    <row r="128" spans="1:37" ht="15" customHeight="1" thickBot="1" x14ac:dyDescent="0.3">
      <c r="A128" s="672"/>
      <c r="B128" s="679"/>
      <c r="C128" s="82" t="s">
        <v>53</v>
      </c>
      <c r="D128" s="271"/>
      <c r="E128" s="66">
        <v>147</v>
      </c>
      <c r="F128" s="132">
        <v>7</v>
      </c>
      <c r="G128" s="127">
        <v>0</v>
      </c>
      <c r="H128" s="144">
        <v>0</v>
      </c>
      <c r="I128" s="374"/>
      <c r="J128" s="269"/>
      <c r="K128" s="270"/>
      <c r="L128" s="271"/>
      <c r="M128" s="418"/>
      <c r="N128" s="271"/>
      <c r="O128" s="272"/>
      <c r="P128" s="269"/>
      <c r="Q128" s="269"/>
      <c r="R128" s="288"/>
      <c r="S128" s="289"/>
      <c r="T128" s="272"/>
      <c r="U128" s="272"/>
      <c r="V128" s="272"/>
      <c r="W128" s="290"/>
      <c r="X128" s="270"/>
      <c r="Y128" s="291"/>
      <c r="Z128" s="292"/>
      <c r="AA128" s="292"/>
      <c r="AB128" s="269"/>
      <c r="AC128" s="269"/>
      <c r="AD128" s="296"/>
      <c r="AE128" s="293"/>
      <c r="AF128" s="294"/>
      <c r="AG128" s="284"/>
      <c r="AH128" s="285"/>
      <c r="AI128" s="285"/>
      <c r="AJ128" s="727"/>
      <c r="AK128" s="727"/>
    </row>
    <row r="129" spans="1:37" ht="135.75" customHeight="1" thickBot="1" x14ac:dyDescent="0.3">
      <c r="A129" s="672"/>
      <c r="B129" s="679"/>
      <c r="C129" s="708" t="s">
        <v>54</v>
      </c>
      <c r="D129" s="639">
        <v>148</v>
      </c>
      <c r="E129" s="640"/>
      <c r="F129" s="641">
        <v>34</v>
      </c>
      <c r="G129" s="603">
        <v>0</v>
      </c>
      <c r="H129" s="760">
        <v>54</v>
      </c>
      <c r="I129" s="122" t="s">
        <v>363</v>
      </c>
      <c r="J129" s="127" t="s">
        <v>109</v>
      </c>
      <c r="K129" s="144">
        <v>40</v>
      </c>
      <c r="L129" s="591">
        <v>60</v>
      </c>
      <c r="M129" s="594" t="s">
        <v>157</v>
      </c>
      <c r="N129" s="222" t="s">
        <v>159</v>
      </c>
      <c r="O129" s="223" t="s">
        <v>158</v>
      </c>
      <c r="P129" s="201">
        <v>5</v>
      </c>
      <c r="Q129" s="201">
        <v>5</v>
      </c>
      <c r="R129" s="210">
        <v>0</v>
      </c>
      <c r="S129" s="209" t="s">
        <v>97</v>
      </c>
      <c r="T129" s="138" t="s">
        <v>154</v>
      </c>
      <c r="U129" s="138" t="s">
        <v>155</v>
      </c>
      <c r="V129" s="138" t="s">
        <v>156</v>
      </c>
      <c r="W129" s="133" t="s">
        <v>150</v>
      </c>
      <c r="X129" s="134" t="s">
        <v>160</v>
      </c>
      <c r="Y129" s="202">
        <v>35212.870000000003</v>
      </c>
      <c r="Z129" s="203">
        <f>Y129/100*85</f>
        <v>29930.939500000004</v>
      </c>
      <c r="AA129" s="203">
        <f>Y129/100*15</f>
        <v>5281.9305000000004</v>
      </c>
      <c r="AB129" s="72" t="s">
        <v>113</v>
      </c>
      <c r="AC129" s="72" t="s">
        <v>113</v>
      </c>
      <c r="AD129" s="382">
        <f>Y129/46</f>
        <v>765.49717391304353</v>
      </c>
      <c r="AE129" s="175" t="s">
        <v>113</v>
      </c>
      <c r="AF129" s="111"/>
      <c r="AG129" s="204">
        <v>32868</v>
      </c>
      <c r="AH129" s="205">
        <f t="shared" si="14"/>
        <v>27937.8</v>
      </c>
      <c r="AI129" s="205">
        <f t="shared" si="15"/>
        <v>7275.0700000000033</v>
      </c>
      <c r="AJ129" s="727"/>
      <c r="AK129" s="727"/>
    </row>
    <row r="130" spans="1:37" ht="39" customHeight="1" thickBot="1" x14ac:dyDescent="0.3">
      <c r="A130" s="672"/>
      <c r="B130" s="679"/>
      <c r="C130" s="672"/>
      <c r="D130" s="634"/>
      <c r="E130" s="635"/>
      <c r="F130" s="636"/>
      <c r="G130" s="604"/>
      <c r="H130" s="761"/>
      <c r="I130" s="613" t="s">
        <v>364</v>
      </c>
      <c r="J130" s="603" t="s">
        <v>109</v>
      </c>
      <c r="K130" s="601">
        <v>40</v>
      </c>
      <c r="L130" s="592"/>
      <c r="M130" s="595"/>
      <c r="N130" s="361"/>
      <c r="O130" s="360"/>
      <c r="P130" s="322"/>
      <c r="Q130" s="322"/>
      <c r="R130" s="362"/>
      <c r="S130" s="363"/>
      <c r="T130" s="360"/>
      <c r="U130" s="360"/>
      <c r="V130" s="360"/>
      <c r="W130" s="320"/>
      <c r="X130" s="321"/>
      <c r="Y130" s="291"/>
      <c r="Z130" s="292"/>
      <c r="AA130" s="292"/>
      <c r="AB130" s="322"/>
      <c r="AC130" s="322"/>
      <c r="AD130" s="323"/>
      <c r="AE130" s="324"/>
      <c r="AF130" s="325"/>
      <c r="AG130" s="284"/>
      <c r="AH130" s="285"/>
      <c r="AI130" s="285"/>
      <c r="AJ130" s="727"/>
      <c r="AK130" s="727"/>
    </row>
    <row r="131" spans="1:37" ht="15" customHeight="1" thickBot="1" x14ac:dyDescent="0.3">
      <c r="A131" s="672"/>
      <c r="B131" s="679"/>
      <c r="C131" s="709"/>
      <c r="D131" s="627"/>
      <c r="E131" s="629"/>
      <c r="F131" s="631"/>
      <c r="G131" s="605"/>
      <c r="H131" s="758"/>
      <c r="I131" s="614"/>
      <c r="J131" s="605"/>
      <c r="K131" s="602"/>
      <c r="L131" s="593"/>
      <c r="M131" s="596"/>
      <c r="N131" s="361"/>
      <c r="O131" s="360"/>
      <c r="P131" s="322"/>
      <c r="Q131" s="322"/>
      <c r="R131" s="362"/>
      <c r="S131" s="363"/>
      <c r="T131" s="360"/>
      <c r="U131" s="360"/>
      <c r="V131" s="360"/>
      <c r="W131" s="320"/>
      <c r="X131" s="321"/>
      <c r="Y131" s="291"/>
      <c r="Z131" s="292"/>
      <c r="AA131" s="292"/>
      <c r="AB131" s="322"/>
      <c r="AC131" s="322"/>
      <c r="AD131" s="323"/>
      <c r="AE131" s="324"/>
      <c r="AF131" s="325"/>
      <c r="AG131" s="284"/>
      <c r="AH131" s="285"/>
      <c r="AI131" s="285"/>
      <c r="AJ131" s="727"/>
      <c r="AK131" s="727"/>
    </row>
    <row r="132" spans="1:37" ht="128.25" customHeight="1" thickBot="1" x14ac:dyDescent="0.3">
      <c r="A132" s="672"/>
      <c r="B132" s="679"/>
      <c r="C132" s="704" t="s">
        <v>55</v>
      </c>
      <c r="D132" s="642"/>
      <c r="E132" s="612">
        <v>12</v>
      </c>
      <c r="F132" s="612">
        <v>10</v>
      </c>
      <c r="G132" s="603">
        <v>0</v>
      </c>
      <c r="H132" s="603">
        <v>0</v>
      </c>
      <c r="I132" s="124" t="s">
        <v>224</v>
      </c>
      <c r="J132" s="129" t="s">
        <v>109</v>
      </c>
      <c r="K132" s="150">
        <v>2</v>
      </c>
      <c r="L132" s="119">
        <v>6</v>
      </c>
      <c r="M132" s="597" t="s">
        <v>365</v>
      </c>
      <c r="N132" s="574">
        <v>0</v>
      </c>
      <c r="O132" s="426" t="s">
        <v>161</v>
      </c>
      <c r="P132" s="221">
        <v>3</v>
      </c>
      <c r="Q132" s="221">
        <v>3</v>
      </c>
      <c r="R132" s="219">
        <v>0</v>
      </c>
      <c r="S132" s="220" t="s">
        <v>101</v>
      </c>
      <c r="T132" s="190" t="s">
        <v>162</v>
      </c>
      <c r="U132" s="190" t="s">
        <v>163</v>
      </c>
      <c r="V132" s="190" t="s">
        <v>164</v>
      </c>
      <c r="W132" s="345" t="s">
        <v>150</v>
      </c>
      <c r="X132" s="166" t="s">
        <v>165</v>
      </c>
      <c r="Y132" s="261">
        <v>30182.91</v>
      </c>
      <c r="Z132" s="207">
        <f t="shared" ref="Z132:Z157" si="25">Y132/100*85</f>
        <v>25655.4735</v>
      </c>
      <c r="AA132" s="207">
        <f t="shared" ref="AA132:AA157" si="26">Y132/100*15</f>
        <v>4527.4364999999998</v>
      </c>
      <c r="AB132" s="346" t="s">
        <v>113</v>
      </c>
      <c r="AC132" s="346" t="s">
        <v>113</v>
      </c>
      <c r="AD132" s="384">
        <f>Y132/6</f>
        <v>5030.4849999999997</v>
      </c>
      <c r="AE132" s="347" t="s">
        <v>113</v>
      </c>
      <c r="AF132" s="121"/>
      <c r="AG132" s="264">
        <v>28173</v>
      </c>
      <c r="AH132" s="348">
        <f t="shared" si="14"/>
        <v>23947.050000000003</v>
      </c>
      <c r="AI132" s="348">
        <f t="shared" si="15"/>
        <v>6235.8599999999969</v>
      </c>
      <c r="AJ132" s="727"/>
      <c r="AK132" s="727"/>
    </row>
    <row r="133" spans="1:37" ht="45.75" customHeight="1" thickBot="1" x14ac:dyDescent="0.3">
      <c r="A133" s="672"/>
      <c r="B133" s="679"/>
      <c r="C133" s="705"/>
      <c r="D133" s="642"/>
      <c r="E133" s="612"/>
      <c r="F133" s="612"/>
      <c r="G133" s="604"/>
      <c r="H133" s="604"/>
      <c r="I133" s="124" t="s">
        <v>170</v>
      </c>
      <c r="J133" s="146">
        <v>9</v>
      </c>
      <c r="K133" s="128">
        <v>9</v>
      </c>
      <c r="L133" s="123">
        <v>10</v>
      </c>
      <c r="M133" s="598"/>
      <c r="N133" s="341"/>
      <c r="O133" s="268"/>
      <c r="P133" s="341"/>
      <c r="Q133" s="341"/>
      <c r="R133" s="350"/>
      <c r="S133" s="351"/>
      <c r="T133" s="305"/>
      <c r="U133" s="305"/>
      <c r="V133" s="305"/>
      <c r="W133" s="340"/>
      <c r="X133" s="341"/>
      <c r="Y133" s="344"/>
      <c r="Z133" s="344"/>
      <c r="AA133" s="344"/>
      <c r="AB133" s="341"/>
      <c r="AC133" s="341"/>
      <c r="AD133" s="344"/>
      <c r="AE133" s="340"/>
      <c r="AF133" s="268"/>
      <c r="AG133" s="344"/>
      <c r="AH133" s="344"/>
      <c r="AI133" s="344"/>
      <c r="AJ133" s="727"/>
      <c r="AK133" s="727"/>
    </row>
    <row r="134" spans="1:37" ht="84.75" customHeight="1" x14ac:dyDescent="0.25">
      <c r="A134" s="710">
        <v>19</v>
      </c>
      <c r="B134" s="674" t="s">
        <v>87</v>
      </c>
      <c r="C134" s="81" t="s">
        <v>52</v>
      </c>
      <c r="D134" s="93">
        <v>48</v>
      </c>
      <c r="E134" s="316"/>
      <c r="F134" s="94">
        <v>6</v>
      </c>
      <c r="G134" s="130">
        <v>0</v>
      </c>
      <c r="H134" s="142">
        <v>3</v>
      </c>
      <c r="I134" s="96" t="s">
        <v>211</v>
      </c>
      <c r="J134" s="130" t="s">
        <v>109</v>
      </c>
      <c r="K134" s="155">
        <v>2</v>
      </c>
      <c r="L134" s="104">
        <f>SUM(4+3)</f>
        <v>7</v>
      </c>
      <c r="M134" s="456" t="s">
        <v>366</v>
      </c>
      <c r="N134" s="356"/>
      <c r="O134" s="357"/>
      <c r="P134" s="316"/>
      <c r="Q134" s="316"/>
      <c r="R134" s="280"/>
      <c r="S134" s="281"/>
      <c r="T134" s="279"/>
      <c r="U134" s="279"/>
      <c r="V134" s="279"/>
      <c r="W134" s="340"/>
      <c r="X134" s="341"/>
      <c r="Y134" s="344"/>
      <c r="Z134" s="344"/>
      <c r="AA134" s="344"/>
      <c r="AB134" s="341"/>
      <c r="AC134" s="341"/>
      <c r="AD134" s="344"/>
      <c r="AE134" s="340"/>
      <c r="AF134" s="268"/>
      <c r="AG134" s="344"/>
      <c r="AH134" s="344"/>
      <c r="AI134" s="344"/>
      <c r="AJ134" s="728"/>
      <c r="AK134" s="728"/>
    </row>
    <row r="135" spans="1:37" ht="15" customHeight="1" x14ac:dyDescent="0.25">
      <c r="A135" s="711"/>
      <c r="B135" s="675"/>
      <c r="C135" s="82" t="s">
        <v>53</v>
      </c>
      <c r="D135" s="271"/>
      <c r="E135" s="269" t="s">
        <v>113</v>
      </c>
      <c r="F135" s="269">
        <v>0</v>
      </c>
      <c r="G135" s="269">
        <v>0</v>
      </c>
      <c r="H135" s="288">
        <v>0</v>
      </c>
      <c r="I135" s="268"/>
      <c r="J135" s="269"/>
      <c r="K135" s="270"/>
      <c r="L135" s="271"/>
      <c r="M135" s="418"/>
      <c r="N135" s="271"/>
      <c r="O135" s="272"/>
      <c r="P135" s="269"/>
      <c r="Q135" s="269"/>
      <c r="R135" s="288"/>
      <c r="S135" s="289"/>
      <c r="T135" s="272"/>
      <c r="U135" s="272"/>
      <c r="V135" s="272"/>
      <c r="W135" s="340"/>
      <c r="X135" s="341"/>
      <c r="Y135" s="344"/>
      <c r="Z135" s="344"/>
      <c r="AA135" s="344"/>
      <c r="AB135" s="341"/>
      <c r="AC135" s="341"/>
      <c r="AD135" s="344"/>
      <c r="AE135" s="340"/>
      <c r="AF135" s="268"/>
      <c r="AG135" s="344"/>
      <c r="AH135" s="344"/>
      <c r="AI135" s="344"/>
      <c r="AJ135" s="728"/>
      <c r="AK135" s="728"/>
    </row>
    <row r="136" spans="1:37" ht="35.25" customHeight="1" x14ac:dyDescent="0.25">
      <c r="A136" s="711"/>
      <c r="B136" s="675"/>
      <c r="C136" s="406" t="s">
        <v>54</v>
      </c>
      <c r="D136" s="407">
        <v>10</v>
      </c>
      <c r="E136" s="408"/>
      <c r="F136" s="405">
        <v>4</v>
      </c>
      <c r="G136" s="409">
        <v>0</v>
      </c>
      <c r="H136" s="409">
        <v>2</v>
      </c>
      <c r="I136" s="115" t="s">
        <v>212</v>
      </c>
      <c r="J136" s="127" t="s">
        <v>109</v>
      </c>
      <c r="K136" s="144">
        <v>1</v>
      </c>
      <c r="L136" s="101">
        <v>4</v>
      </c>
      <c r="M136" s="430" t="s">
        <v>300</v>
      </c>
      <c r="N136" s="271"/>
      <c r="O136" s="272"/>
      <c r="P136" s="269"/>
      <c r="Q136" s="269"/>
      <c r="R136" s="288"/>
      <c r="S136" s="289"/>
      <c r="T136" s="272"/>
      <c r="U136" s="272"/>
      <c r="V136" s="272"/>
      <c r="W136" s="340"/>
      <c r="X136" s="341"/>
      <c r="Y136" s="344"/>
      <c r="Z136" s="344"/>
      <c r="AA136" s="344"/>
      <c r="AB136" s="341"/>
      <c r="AC136" s="341"/>
      <c r="AD136" s="344"/>
      <c r="AE136" s="340"/>
      <c r="AF136" s="268"/>
      <c r="AG136" s="344"/>
      <c r="AH136" s="344"/>
      <c r="AI136" s="344"/>
      <c r="AJ136" s="728"/>
      <c r="AK136" s="728"/>
    </row>
    <row r="137" spans="1:37" ht="30.75" customHeight="1" thickBot="1" x14ac:dyDescent="0.3">
      <c r="A137" s="711"/>
      <c r="B137" s="675"/>
      <c r="C137" s="410" t="s">
        <v>55</v>
      </c>
      <c r="D137" s="353"/>
      <c r="E137" s="274">
        <v>0</v>
      </c>
      <c r="F137" s="274">
        <v>0</v>
      </c>
      <c r="G137" s="274">
        <v>0</v>
      </c>
      <c r="H137" s="354">
        <v>0</v>
      </c>
      <c r="I137" s="124" t="s">
        <v>166</v>
      </c>
      <c r="J137" s="129" t="s">
        <v>113</v>
      </c>
      <c r="K137" s="145" t="s">
        <v>113</v>
      </c>
      <c r="L137" s="417">
        <v>0</v>
      </c>
      <c r="M137" s="431" t="s">
        <v>300</v>
      </c>
      <c r="N137" s="353"/>
      <c r="O137" s="297"/>
      <c r="P137" s="274"/>
      <c r="Q137" s="274"/>
      <c r="R137" s="354"/>
      <c r="S137" s="355"/>
      <c r="T137" s="297"/>
      <c r="U137" s="297"/>
      <c r="V137" s="297"/>
      <c r="W137" s="340"/>
      <c r="X137" s="341"/>
      <c r="Y137" s="344"/>
      <c r="Z137" s="344"/>
      <c r="AA137" s="344"/>
      <c r="AB137" s="341"/>
      <c r="AC137" s="341"/>
      <c r="AD137" s="344"/>
      <c r="AE137" s="340"/>
      <c r="AF137" s="268"/>
      <c r="AG137" s="344"/>
      <c r="AH137" s="344"/>
      <c r="AI137" s="344"/>
      <c r="AJ137" s="728"/>
      <c r="AK137" s="728"/>
    </row>
    <row r="138" spans="1:37" ht="90" thickBot="1" x14ac:dyDescent="0.3">
      <c r="A138" s="701">
        <v>2</v>
      </c>
      <c r="B138" s="706" t="s">
        <v>70</v>
      </c>
      <c r="C138" s="674" t="s">
        <v>52</v>
      </c>
      <c r="D138" s="79">
        <v>326</v>
      </c>
      <c r="E138" s="273"/>
      <c r="F138" s="72">
        <v>20</v>
      </c>
      <c r="G138" s="130">
        <v>20</v>
      </c>
      <c r="H138" s="142">
        <v>74</v>
      </c>
      <c r="I138" s="107" t="s">
        <v>213</v>
      </c>
      <c r="J138" s="632" t="s">
        <v>109</v>
      </c>
      <c r="K138" s="633">
        <v>70</v>
      </c>
      <c r="L138" s="171">
        <f>SUM(21+16+16)</f>
        <v>53</v>
      </c>
      <c r="M138" s="438" t="s">
        <v>316</v>
      </c>
      <c r="N138" s="213">
        <v>40</v>
      </c>
      <c r="O138" s="214" t="s">
        <v>233</v>
      </c>
      <c r="P138" s="215">
        <v>30</v>
      </c>
      <c r="Q138" s="215">
        <v>30</v>
      </c>
      <c r="R138" s="216">
        <v>0</v>
      </c>
      <c r="S138" s="217" t="s">
        <v>89</v>
      </c>
      <c r="T138" s="186" t="s">
        <v>308</v>
      </c>
      <c r="U138" s="186" t="s">
        <v>309</v>
      </c>
      <c r="V138" s="186" t="s">
        <v>307</v>
      </c>
      <c r="W138" s="138" t="s">
        <v>182</v>
      </c>
      <c r="X138" s="200" t="s">
        <v>310</v>
      </c>
      <c r="Y138" s="262">
        <v>286936.28000000003</v>
      </c>
      <c r="Z138" s="231">
        <f t="shared" si="25"/>
        <v>243895.83800000002</v>
      </c>
      <c r="AA138" s="231">
        <f t="shared" ref="AA138" si="27">Y138/100*15</f>
        <v>43040.442000000003</v>
      </c>
      <c r="AB138" s="148" t="s">
        <v>113</v>
      </c>
      <c r="AC138" s="148" t="s">
        <v>113</v>
      </c>
      <c r="AD138" s="382">
        <f>Y138/N138</f>
        <v>7173.4070000000011</v>
      </c>
      <c r="AE138" s="434" t="s">
        <v>311</v>
      </c>
      <c r="AF138" s="428"/>
      <c r="AG138" s="262">
        <v>267829</v>
      </c>
      <c r="AH138" s="231">
        <f t="shared" ref="AH138:AH157" si="28">AG138/100*85</f>
        <v>227654.65</v>
      </c>
      <c r="AI138" s="231">
        <f t="shared" ref="AI138" si="29">Y138-AH138</f>
        <v>59281.630000000034</v>
      </c>
      <c r="AJ138" s="726">
        <f>SUM(Y138:Y156)</f>
        <v>1172206</v>
      </c>
      <c r="AK138" s="726">
        <f>SUM(AG138:AG156)</f>
        <v>1094148</v>
      </c>
    </row>
    <row r="139" spans="1:37" ht="39" thickBot="1" x14ac:dyDescent="0.3">
      <c r="A139" s="702"/>
      <c r="B139" s="679"/>
      <c r="C139" s="675"/>
      <c r="D139" s="356"/>
      <c r="E139" s="316"/>
      <c r="F139" s="316"/>
      <c r="G139" s="316"/>
      <c r="H139" s="358"/>
      <c r="I139" s="115" t="s">
        <v>214</v>
      </c>
      <c r="J139" s="605"/>
      <c r="K139" s="602"/>
      <c r="L139" s="356"/>
      <c r="M139" s="432"/>
      <c r="N139" s="356"/>
      <c r="O139" s="357"/>
      <c r="P139" s="316"/>
      <c r="Q139" s="316"/>
      <c r="R139" s="358"/>
      <c r="S139" s="359"/>
      <c r="T139" s="357"/>
      <c r="U139" s="357"/>
      <c r="V139" s="357"/>
      <c r="W139" s="314"/>
      <c r="X139" s="315"/>
      <c r="Y139" s="291"/>
      <c r="Z139" s="292"/>
      <c r="AA139" s="292"/>
      <c r="AB139" s="316"/>
      <c r="AC139" s="316"/>
      <c r="AD139" s="317"/>
      <c r="AE139" s="318"/>
      <c r="AF139" s="319"/>
      <c r="AG139" s="284"/>
      <c r="AH139" s="285"/>
      <c r="AI139" s="285"/>
      <c r="AJ139" s="727"/>
      <c r="AK139" s="727"/>
    </row>
    <row r="140" spans="1:37" ht="39" thickBot="1" x14ac:dyDescent="0.3">
      <c r="A140" s="702"/>
      <c r="B140" s="679"/>
      <c r="C140" s="675"/>
      <c r="D140" s="356"/>
      <c r="E140" s="316"/>
      <c r="F140" s="316"/>
      <c r="G140" s="316"/>
      <c r="H140" s="358"/>
      <c r="I140" s="124" t="s">
        <v>274</v>
      </c>
      <c r="J140" s="148" t="s">
        <v>109</v>
      </c>
      <c r="K140" s="155" t="s">
        <v>113</v>
      </c>
      <c r="L140" s="356"/>
      <c r="M140" s="432"/>
      <c r="N140" s="356"/>
      <c r="O140" s="357"/>
      <c r="P140" s="316"/>
      <c r="Q140" s="316"/>
      <c r="R140" s="358"/>
      <c r="S140" s="359"/>
      <c r="T140" s="357"/>
      <c r="U140" s="357"/>
      <c r="V140" s="357"/>
      <c r="W140" s="314"/>
      <c r="X140" s="315"/>
      <c r="Y140" s="291"/>
      <c r="Z140" s="292"/>
      <c r="AA140" s="292"/>
      <c r="AB140" s="316"/>
      <c r="AC140" s="316"/>
      <c r="AD140" s="317"/>
      <c r="AE140" s="318"/>
      <c r="AF140" s="319"/>
      <c r="AG140" s="284"/>
      <c r="AH140" s="285"/>
      <c r="AI140" s="285"/>
      <c r="AJ140" s="727"/>
      <c r="AK140" s="727"/>
    </row>
    <row r="141" spans="1:37" ht="75.75" customHeight="1" thickBot="1" x14ac:dyDescent="0.3">
      <c r="A141" s="702"/>
      <c r="B141" s="679"/>
      <c r="C141" s="675"/>
      <c r="D141" s="356"/>
      <c r="E141" s="316"/>
      <c r="F141" s="316"/>
      <c r="G141" s="316"/>
      <c r="H141" s="358"/>
      <c r="I141" s="609" t="s">
        <v>275</v>
      </c>
      <c r="J141" s="603">
        <v>5</v>
      </c>
      <c r="K141" s="612">
        <v>25</v>
      </c>
      <c r="L141" s="316"/>
      <c r="M141" s="432"/>
      <c r="N141" s="356"/>
      <c r="O141" s="357"/>
      <c r="P141" s="316"/>
      <c r="Q141" s="316"/>
      <c r="R141" s="358"/>
      <c r="S141" s="359"/>
      <c r="T141" s="357"/>
      <c r="U141" s="357"/>
      <c r="V141" s="357"/>
      <c r="W141" s="314"/>
      <c r="X141" s="315"/>
      <c r="Y141" s="291"/>
      <c r="Z141" s="292"/>
      <c r="AA141" s="292"/>
      <c r="AB141" s="316"/>
      <c r="AC141" s="316"/>
      <c r="AD141" s="317"/>
      <c r="AE141" s="318"/>
      <c r="AF141" s="319"/>
      <c r="AG141" s="284"/>
      <c r="AH141" s="285"/>
      <c r="AI141" s="285"/>
      <c r="AJ141" s="727"/>
      <c r="AK141" s="727"/>
    </row>
    <row r="142" spans="1:37" ht="25.5" customHeight="1" thickBot="1" x14ac:dyDescent="0.3">
      <c r="A142" s="702"/>
      <c r="B142" s="679"/>
      <c r="C142" s="675"/>
      <c r="D142" s="356"/>
      <c r="E142" s="316"/>
      <c r="F142" s="316"/>
      <c r="G142" s="316"/>
      <c r="H142" s="358"/>
      <c r="I142" s="610"/>
      <c r="J142" s="604"/>
      <c r="K142" s="612"/>
      <c r="L142" s="316"/>
      <c r="M142" s="432"/>
      <c r="N142" s="356"/>
      <c r="O142" s="357"/>
      <c r="P142" s="316"/>
      <c r="Q142" s="316"/>
      <c r="R142" s="358"/>
      <c r="S142" s="359"/>
      <c r="T142" s="357"/>
      <c r="U142" s="357"/>
      <c r="V142" s="357"/>
      <c r="W142" s="314"/>
      <c r="X142" s="315"/>
      <c r="Y142" s="291"/>
      <c r="Z142" s="292"/>
      <c r="AA142" s="292"/>
      <c r="AB142" s="316"/>
      <c r="AC142" s="316"/>
      <c r="AD142" s="317"/>
      <c r="AE142" s="318"/>
      <c r="AF142" s="319"/>
      <c r="AG142" s="284"/>
      <c r="AH142" s="285"/>
      <c r="AI142" s="285"/>
      <c r="AJ142" s="727"/>
      <c r="AK142" s="727"/>
    </row>
    <row r="143" spans="1:37" ht="13.5" thickBot="1" x14ac:dyDescent="0.3">
      <c r="A143" s="702"/>
      <c r="B143" s="679"/>
      <c r="C143" s="675"/>
      <c r="D143" s="356"/>
      <c r="E143" s="316"/>
      <c r="F143" s="316"/>
      <c r="G143" s="316"/>
      <c r="H143" s="358"/>
      <c r="I143" s="611"/>
      <c r="J143" s="605"/>
      <c r="K143" s="612"/>
      <c r="L143" s="316"/>
      <c r="M143" s="432"/>
      <c r="N143" s="356"/>
      <c r="O143" s="357"/>
      <c r="P143" s="316"/>
      <c r="Q143" s="316"/>
      <c r="R143" s="358"/>
      <c r="S143" s="359"/>
      <c r="T143" s="357"/>
      <c r="U143" s="357"/>
      <c r="V143" s="357"/>
      <c r="W143" s="314"/>
      <c r="X143" s="315"/>
      <c r="Y143" s="291"/>
      <c r="Z143" s="292"/>
      <c r="AA143" s="292"/>
      <c r="AB143" s="316"/>
      <c r="AC143" s="316"/>
      <c r="AD143" s="317"/>
      <c r="AE143" s="318"/>
      <c r="AF143" s="319"/>
      <c r="AG143" s="284"/>
      <c r="AH143" s="285"/>
      <c r="AI143" s="285"/>
      <c r="AJ143" s="727"/>
      <c r="AK143" s="727"/>
    </row>
    <row r="144" spans="1:37" ht="51.75" thickBot="1" x14ac:dyDescent="0.3">
      <c r="A144" s="702"/>
      <c r="B144" s="679"/>
      <c r="C144" s="675"/>
      <c r="D144" s="356"/>
      <c r="E144" s="316"/>
      <c r="F144" s="316"/>
      <c r="G144" s="316"/>
      <c r="H144" s="358"/>
      <c r="I144" s="124" t="s">
        <v>276</v>
      </c>
      <c r="J144" s="148" t="s">
        <v>109</v>
      </c>
      <c r="K144" s="601">
        <v>11</v>
      </c>
      <c r="L144" s="356"/>
      <c r="M144" s="432"/>
      <c r="N144" s="356"/>
      <c r="O144" s="357"/>
      <c r="P144" s="316"/>
      <c r="Q144" s="316"/>
      <c r="R144" s="358"/>
      <c r="S144" s="359"/>
      <c r="T144" s="357"/>
      <c r="U144" s="357"/>
      <c r="V144" s="357"/>
      <c r="W144" s="314"/>
      <c r="X144" s="315"/>
      <c r="Y144" s="291"/>
      <c r="Z144" s="292"/>
      <c r="AA144" s="292"/>
      <c r="AB144" s="316"/>
      <c r="AC144" s="316"/>
      <c r="AD144" s="317"/>
      <c r="AE144" s="318"/>
      <c r="AF144" s="319"/>
      <c r="AG144" s="284"/>
      <c r="AH144" s="285"/>
      <c r="AI144" s="285"/>
      <c r="AJ144" s="727"/>
      <c r="AK144" s="727"/>
    </row>
    <row r="145" spans="1:37" ht="59.25" customHeight="1" thickBot="1" x14ac:dyDescent="0.3">
      <c r="A145" s="702"/>
      <c r="B145" s="679"/>
      <c r="C145" s="675"/>
      <c r="D145" s="356"/>
      <c r="E145" s="316"/>
      <c r="F145" s="316"/>
      <c r="G145" s="316"/>
      <c r="H145" s="358"/>
      <c r="I145" s="124" t="s">
        <v>226</v>
      </c>
      <c r="J145" s="148" t="s">
        <v>109</v>
      </c>
      <c r="K145" s="617"/>
      <c r="L145" s="356"/>
      <c r="M145" s="432"/>
      <c r="N145" s="356"/>
      <c r="O145" s="357"/>
      <c r="P145" s="316"/>
      <c r="Q145" s="316"/>
      <c r="R145" s="358"/>
      <c r="S145" s="359"/>
      <c r="T145" s="357"/>
      <c r="U145" s="357"/>
      <c r="V145" s="357"/>
      <c r="W145" s="314"/>
      <c r="X145" s="315"/>
      <c r="Y145" s="291"/>
      <c r="Z145" s="292"/>
      <c r="AA145" s="292"/>
      <c r="AB145" s="316"/>
      <c r="AC145" s="316"/>
      <c r="AD145" s="317"/>
      <c r="AE145" s="318"/>
      <c r="AF145" s="319"/>
      <c r="AG145" s="284"/>
      <c r="AH145" s="285"/>
      <c r="AI145" s="285"/>
      <c r="AJ145" s="727"/>
      <c r="AK145" s="727"/>
    </row>
    <row r="146" spans="1:37" ht="51.75" customHeight="1" thickBot="1" x14ac:dyDescent="0.3">
      <c r="A146" s="702"/>
      <c r="B146" s="679"/>
      <c r="C146" s="675"/>
      <c r="D146" s="356"/>
      <c r="E146" s="316"/>
      <c r="F146" s="316"/>
      <c r="G146" s="316"/>
      <c r="H146" s="358"/>
      <c r="I146" s="615" t="s">
        <v>318</v>
      </c>
      <c r="J146" s="603">
        <v>7</v>
      </c>
      <c r="K146" s="617"/>
      <c r="L146" s="356"/>
      <c r="M146" s="432"/>
      <c r="N146" s="356"/>
      <c r="O146" s="357"/>
      <c r="P146" s="316"/>
      <c r="Q146" s="316"/>
      <c r="R146" s="358"/>
      <c r="S146" s="359"/>
      <c r="T146" s="357"/>
      <c r="U146" s="357"/>
      <c r="V146" s="357"/>
      <c r="W146" s="314"/>
      <c r="X146" s="315"/>
      <c r="Y146" s="291"/>
      <c r="Z146" s="292"/>
      <c r="AA146" s="292"/>
      <c r="AB146" s="316"/>
      <c r="AC146" s="316"/>
      <c r="AD146" s="317"/>
      <c r="AE146" s="318"/>
      <c r="AF146" s="319"/>
      <c r="AG146" s="284"/>
      <c r="AH146" s="285"/>
      <c r="AI146" s="285"/>
      <c r="AJ146" s="727"/>
      <c r="AK146" s="727"/>
    </row>
    <row r="147" spans="1:37" ht="13.5" thickBot="1" x14ac:dyDescent="0.3">
      <c r="A147" s="702"/>
      <c r="B147" s="679"/>
      <c r="C147" s="676"/>
      <c r="D147" s="356"/>
      <c r="E147" s="316"/>
      <c r="F147" s="316"/>
      <c r="G147" s="316"/>
      <c r="H147" s="358"/>
      <c r="I147" s="616"/>
      <c r="J147" s="605"/>
      <c r="K147" s="602"/>
      <c r="L147" s="356"/>
      <c r="M147" s="432"/>
      <c r="N147" s="356"/>
      <c r="O147" s="357"/>
      <c r="P147" s="316"/>
      <c r="Q147" s="316"/>
      <c r="R147" s="358"/>
      <c r="S147" s="359"/>
      <c r="T147" s="357"/>
      <c r="U147" s="357"/>
      <c r="V147" s="357"/>
      <c r="W147" s="314"/>
      <c r="X147" s="315"/>
      <c r="Y147" s="291"/>
      <c r="Z147" s="292"/>
      <c r="AA147" s="292"/>
      <c r="AB147" s="316"/>
      <c r="AC147" s="316"/>
      <c r="AD147" s="317"/>
      <c r="AE147" s="318"/>
      <c r="AF147" s="319"/>
      <c r="AG147" s="284"/>
      <c r="AH147" s="285"/>
      <c r="AI147" s="285"/>
      <c r="AJ147" s="727"/>
      <c r="AK147" s="727"/>
    </row>
    <row r="148" spans="1:37" ht="15" customHeight="1" thickBot="1" x14ac:dyDescent="0.3">
      <c r="A148" s="702"/>
      <c r="B148" s="679"/>
      <c r="C148" s="82" t="s">
        <v>53</v>
      </c>
      <c r="D148" s="271"/>
      <c r="E148" s="127" t="s">
        <v>113</v>
      </c>
      <c r="F148" s="399">
        <v>0</v>
      </c>
      <c r="G148" s="269">
        <v>0</v>
      </c>
      <c r="H148" s="341">
        <v>0</v>
      </c>
      <c r="I148" s="268"/>
      <c r="J148" s="269"/>
      <c r="K148" s="270"/>
      <c r="L148" s="271"/>
      <c r="M148" s="418"/>
      <c r="N148" s="271"/>
      <c r="O148" s="272"/>
      <c r="P148" s="269"/>
      <c r="Q148" s="269"/>
      <c r="R148" s="288"/>
      <c r="S148" s="289"/>
      <c r="T148" s="272"/>
      <c r="U148" s="272"/>
      <c r="V148" s="272"/>
      <c r="W148" s="290"/>
      <c r="X148" s="270"/>
      <c r="Y148" s="291"/>
      <c r="Z148" s="292"/>
      <c r="AA148" s="292"/>
      <c r="AB148" s="269"/>
      <c r="AC148" s="269"/>
      <c r="AD148" s="296"/>
      <c r="AE148" s="293"/>
      <c r="AF148" s="294"/>
      <c r="AG148" s="284"/>
      <c r="AH148" s="285"/>
      <c r="AI148" s="285"/>
      <c r="AJ148" s="727"/>
      <c r="AK148" s="727"/>
    </row>
    <row r="149" spans="1:37" ht="64.5" thickBot="1" x14ac:dyDescent="0.3">
      <c r="A149" s="702"/>
      <c r="B149" s="679"/>
      <c r="C149" s="678" t="s">
        <v>54</v>
      </c>
      <c r="D149" s="639">
        <v>139</v>
      </c>
      <c r="E149" s="640"/>
      <c r="F149" s="641">
        <v>33</v>
      </c>
      <c r="G149" s="603">
        <v>22</v>
      </c>
      <c r="H149" s="603">
        <v>102</v>
      </c>
      <c r="I149" s="115" t="s">
        <v>213</v>
      </c>
      <c r="J149" s="603" t="s">
        <v>109</v>
      </c>
      <c r="K149" s="601">
        <v>100</v>
      </c>
      <c r="L149" s="439">
        <v>55</v>
      </c>
      <c r="M149" s="430" t="s">
        <v>317</v>
      </c>
      <c r="N149" s="387">
        <v>55</v>
      </c>
      <c r="O149" s="445" t="s">
        <v>2</v>
      </c>
      <c r="P149" s="584">
        <v>20</v>
      </c>
      <c r="Q149" s="201">
        <v>20</v>
      </c>
      <c r="R149" s="210">
        <v>0</v>
      </c>
      <c r="S149" s="209" t="s">
        <v>89</v>
      </c>
      <c r="T149" s="186" t="s">
        <v>308</v>
      </c>
      <c r="U149" s="186" t="s">
        <v>309</v>
      </c>
      <c r="V149" s="186" t="s">
        <v>307</v>
      </c>
      <c r="W149" s="188" t="s">
        <v>182</v>
      </c>
      <c r="X149" s="433" t="s">
        <v>310</v>
      </c>
      <c r="Y149" s="202">
        <v>394536.45</v>
      </c>
      <c r="Z149" s="203">
        <f t="shared" si="25"/>
        <v>335355.98249999998</v>
      </c>
      <c r="AA149" s="203">
        <f t="shared" si="26"/>
        <v>59180.467499999999</v>
      </c>
      <c r="AB149" s="127" t="s">
        <v>113</v>
      </c>
      <c r="AC149" s="127" t="s">
        <v>113</v>
      </c>
      <c r="AD149" s="380">
        <f>Y149/N149</f>
        <v>7173.39</v>
      </c>
      <c r="AE149" s="416" t="s">
        <v>311</v>
      </c>
      <c r="AF149" s="425"/>
      <c r="AG149" s="204">
        <v>368264</v>
      </c>
      <c r="AH149" s="205">
        <f t="shared" si="28"/>
        <v>313024.39999999997</v>
      </c>
      <c r="AI149" s="205">
        <f t="shared" ref="AI149:AI157" si="30">Y149-AH149</f>
        <v>81512.050000000047</v>
      </c>
      <c r="AJ149" s="727"/>
      <c r="AK149" s="727"/>
    </row>
    <row r="150" spans="1:37" ht="43.5" customHeight="1" thickBot="1" x14ac:dyDescent="0.3">
      <c r="A150" s="702"/>
      <c r="B150" s="679"/>
      <c r="C150" s="679"/>
      <c r="D150" s="634"/>
      <c r="E150" s="635"/>
      <c r="F150" s="636"/>
      <c r="G150" s="604"/>
      <c r="H150" s="604"/>
      <c r="I150" s="115" t="s">
        <v>214</v>
      </c>
      <c r="J150" s="605"/>
      <c r="K150" s="602"/>
      <c r="L150" s="398"/>
      <c r="M150" s="424"/>
      <c r="N150" s="361"/>
      <c r="O150" s="360"/>
      <c r="P150" s="322"/>
      <c r="Q150" s="322"/>
      <c r="R150" s="362"/>
      <c r="S150" s="363"/>
      <c r="T150" s="360"/>
      <c r="U150" s="360"/>
      <c r="V150" s="360"/>
      <c r="W150" s="320"/>
      <c r="X150" s="321"/>
      <c r="Y150" s="291"/>
      <c r="Z150" s="292"/>
      <c r="AA150" s="292"/>
      <c r="AB150" s="322"/>
      <c r="AC150" s="322"/>
      <c r="AD150" s="323"/>
      <c r="AE150" s="324"/>
      <c r="AF150" s="325"/>
      <c r="AG150" s="284"/>
      <c r="AH150" s="285"/>
      <c r="AI150" s="285"/>
      <c r="AJ150" s="727"/>
      <c r="AK150" s="727"/>
    </row>
    <row r="151" spans="1:37" ht="27" customHeight="1" thickBot="1" x14ac:dyDescent="0.3">
      <c r="A151" s="702"/>
      <c r="B151" s="679"/>
      <c r="C151" s="679"/>
      <c r="D151" s="634"/>
      <c r="E151" s="635"/>
      <c r="F151" s="636"/>
      <c r="G151" s="604"/>
      <c r="H151" s="604"/>
      <c r="I151" s="124" t="s">
        <v>225</v>
      </c>
      <c r="J151" s="149" t="s">
        <v>109</v>
      </c>
      <c r="K151" s="150">
        <v>5</v>
      </c>
      <c r="L151" s="398"/>
      <c r="M151" s="424"/>
      <c r="N151" s="361"/>
      <c r="O151" s="360"/>
      <c r="P151" s="322"/>
      <c r="Q151" s="322"/>
      <c r="R151" s="362"/>
      <c r="S151" s="363"/>
      <c r="T151" s="360"/>
      <c r="U151" s="360"/>
      <c r="V151" s="360"/>
      <c r="W151" s="320"/>
      <c r="X151" s="321"/>
      <c r="Y151" s="291"/>
      <c r="Z151" s="292"/>
      <c r="AA151" s="292"/>
      <c r="AB151" s="322"/>
      <c r="AC151" s="322"/>
      <c r="AD151" s="323"/>
      <c r="AE151" s="324"/>
      <c r="AF151" s="325"/>
      <c r="AG151" s="284"/>
      <c r="AH151" s="285"/>
      <c r="AI151" s="285"/>
      <c r="AJ151" s="727"/>
      <c r="AK151" s="727"/>
    </row>
    <row r="152" spans="1:37" ht="39" customHeight="1" thickBot="1" x14ac:dyDescent="0.3">
      <c r="A152" s="702"/>
      <c r="B152" s="679"/>
      <c r="C152" s="679"/>
      <c r="D152" s="634"/>
      <c r="E152" s="635"/>
      <c r="F152" s="636"/>
      <c r="G152" s="604"/>
      <c r="H152" s="604"/>
      <c r="I152" s="613" t="s">
        <v>277</v>
      </c>
      <c r="J152" s="603">
        <v>15</v>
      </c>
      <c r="K152" s="601">
        <v>75</v>
      </c>
      <c r="L152" s="398"/>
      <c r="M152" s="424"/>
      <c r="N152" s="361"/>
      <c r="O152" s="360"/>
      <c r="P152" s="322"/>
      <c r="Q152" s="322"/>
      <c r="R152" s="362"/>
      <c r="S152" s="363"/>
      <c r="T152" s="360"/>
      <c r="U152" s="360"/>
      <c r="V152" s="360"/>
      <c r="W152" s="320"/>
      <c r="X152" s="321"/>
      <c r="Y152" s="291"/>
      <c r="Z152" s="292"/>
      <c r="AA152" s="292"/>
      <c r="AB152" s="322"/>
      <c r="AC152" s="322"/>
      <c r="AD152" s="323"/>
      <c r="AE152" s="324"/>
      <c r="AF152" s="325"/>
      <c r="AG152" s="284"/>
      <c r="AH152" s="285"/>
      <c r="AI152" s="285"/>
      <c r="AJ152" s="727"/>
      <c r="AK152" s="727"/>
    </row>
    <row r="153" spans="1:37" ht="13.5" thickBot="1" x14ac:dyDescent="0.3">
      <c r="A153" s="702"/>
      <c r="B153" s="679"/>
      <c r="C153" s="680"/>
      <c r="D153" s="627"/>
      <c r="E153" s="629"/>
      <c r="F153" s="631"/>
      <c r="G153" s="605"/>
      <c r="H153" s="605"/>
      <c r="I153" s="614"/>
      <c r="J153" s="605"/>
      <c r="K153" s="602"/>
      <c r="L153" s="398"/>
      <c r="M153" s="424"/>
      <c r="N153" s="361"/>
      <c r="O153" s="360"/>
      <c r="P153" s="322"/>
      <c r="Q153" s="322"/>
      <c r="R153" s="362"/>
      <c r="S153" s="363"/>
      <c r="T153" s="360"/>
      <c r="U153" s="360"/>
      <c r="V153" s="360"/>
      <c r="W153" s="320"/>
      <c r="X153" s="321"/>
      <c r="Y153" s="291"/>
      <c r="Z153" s="292"/>
      <c r="AA153" s="292"/>
      <c r="AB153" s="322"/>
      <c r="AC153" s="322"/>
      <c r="AD153" s="323"/>
      <c r="AE153" s="324"/>
      <c r="AF153" s="325"/>
      <c r="AG153" s="284"/>
      <c r="AH153" s="285"/>
      <c r="AI153" s="285"/>
      <c r="AJ153" s="727"/>
      <c r="AK153" s="727"/>
    </row>
    <row r="154" spans="1:37" ht="77.25" thickBot="1" x14ac:dyDescent="0.3">
      <c r="A154" s="702"/>
      <c r="B154" s="679"/>
      <c r="C154" s="704" t="s">
        <v>55</v>
      </c>
      <c r="D154" s="643"/>
      <c r="E154" s="603">
        <v>24</v>
      </c>
      <c r="F154" s="603">
        <v>24</v>
      </c>
      <c r="G154" s="603">
        <v>0</v>
      </c>
      <c r="H154" s="603">
        <v>0</v>
      </c>
      <c r="I154" s="615" t="s">
        <v>279</v>
      </c>
      <c r="J154" s="603">
        <v>74</v>
      </c>
      <c r="K154" s="760">
        <v>96</v>
      </c>
      <c r="L154" s="603">
        <f>SUM(9+10)</f>
        <v>19</v>
      </c>
      <c r="M154" s="606" t="s">
        <v>300</v>
      </c>
      <c r="N154" s="386">
        <v>0</v>
      </c>
      <c r="O154" s="426" t="s">
        <v>186</v>
      </c>
      <c r="P154" s="221">
        <v>16</v>
      </c>
      <c r="Q154" s="221">
        <v>16</v>
      </c>
      <c r="R154" s="371">
        <v>0</v>
      </c>
      <c r="S154" s="372" t="s">
        <v>102</v>
      </c>
      <c r="T154" s="191" t="s">
        <v>312</v>
      </c>
      <c r="U154" s="191" t="s">
        <v>313</v>
      </c>
      <c r="V154" s="191" t="s">
        <v>186</v>
      </c>
      <c r="W154" s="191" t="s">
        <v>182</v>
      </c>
      <c r="X154" s="435" t="s">
        <v>315</v>
      </c>
      <c r="Y154" s="261">
        <v>490733.27</v>
      </c>
      <c r="Z154" s="207">
        <f t="shared" si="25"/>
        <v>417123.2795</v>
      </c>
      <c r="AA154" s="207">
        <f t="shared" si="26"/>
        <v>73609.9905</v>
      </c>
      <c r="AB154" s="127" t="s">
        <v>113</v>
      </c>
      <c r="AC154" s="127" t="s">
        <v>113</v>
      </c>
      <c r="AD154" s="383">
        <f>Y154/16</f>
        <v>30670.829375000001</v>
      </c>
      <c r="AE154" s="436" t="s">
        <v>311</v>
      </c>
      <c r="AF154" s="437" t="s">
        <v>314</v>
      </c>
      <c r="AG154" s="204">
        <v>458055</v>
      </c>
      <c r="AH154" s="205">
        <f t="shared" si="28"/>
        <v>389346.75</v>
      </c>
      <c r="AI154" s="205">
        <f t="shared" si="30"/>
        <v>101386.52000000002</v>
      </c>
      <c r="AJ154" s="727"/>
      <c r="AK154" s="727"/>
    </row>
    <row r="155" spans="1:37" ht="39" customHeight="1" thickBot="1" x14ac:dyDescent="0.3">
      <c r="A155" s="702"/>
      <c r="B155" s="679"/>
      <c r="C155" s="705"/>
      <c r="D155" s="752"/>
      <c r="E155" s="604"/>
      <c r="F155" s="604"/>
      <c r="G155" s="604"/>
      <c r="H155" s="604"/>
      <c r="I155" s="616"/>
      <c r="J155" s="605"/>
      <c r="K155" s="758"/>
      <c r="L155" s="604"/>
      <c r="M155" s="607"/>
      <c r="N155" s="341"/>
      <c r="O155" s="268"/>
      <c r="P155" s="341"/>
      <c r="Q155" s="341"/>
      <c r="R155" s="341"/>
      <c r="S155" s="349"/>
      <c r="T155" s="268"/>
      <c r="U155" s="268"/>
      <c r="V155" s="268"/>
      <c r="W155" s="340"/>
      <c r="X155" s="341"/>
      <c r="Y155" s="344"/>
      <c r="Z155" s="344"/>
      <c r="AA155" s="344"/>
      <c r="AB155" s="341"/>
      <c r="AC155" s="341"/>
      <c r="AD155" s="344"/>
      <c r="AE155" s="340"/>
      <c r="AF155" s="268"/>
      <c r="AG155" s="285"/>
      <c r="AH155" s="285"/>
      <c r="AI155" s="285"/>
      <c r="AJ155" s="727"/>
      <c r="AK155" s="727"/>
    </row>
    <row r="156" spans="1:37" ht="42.75" customHeight="1" thickBot="1" x14ac:dyDescent="0.3">
      <c r="A156" s="703"/>
      <c r="B156" s="707"/>
      <c r="C156" s="683"/>
      <c r="D156" s="644"/>
      <c r="E156" s="754"/>
      <c r="F156" s="754"/>
      <c r="G156" s="754"/>
      <c r="H156" s="754"/>
      <c r="I156" s="126" t="s">
        <v>278</v>
      </c>
      <c r="J156" s="587">
        <v>3</v>
      </c>
      <c r="K156" s="128">
        <v>15</v>
      </c>
      <c r="L156" s="605"/>
      <c r="M156" s="608"/>
      <c r="N156" s="341"/>
      <c r="O156" s="268"/>
      <c r="P156" s="341"/>
      <c r="Q156" s="341"/>
      <c r="R156" s="341"/>
      <c r="S156" s="349"/>
      <c r="T156" s="268"/>
      <c r="U156" s="268"/>
      <c r="V156" s="268"/>
      <c r="W156" s="340"/>
      <c r="X156" s="341"/>
      <c r="Y156" s="344"/>
      <c r="Z156" s="344"/>
      <c r="AA156" s="344"/>
      <c r="AB156" s="341"/>
      <c r="AC156" s="341"/>
      <c r="AD156" s="344"/>
      <c r="AE156" s="340"/>
      <c r="AF156" s="268"/>
      <c r="AG156" s="285"/>
      <c r="AH156" s="285"/>
      <c r="AI156" s="285"/>
      <c r="AJ156" s="727"/>
      <c r="AK156" s="727"/>
    </row>
    <row r="157" spans="1:37" ht="87.75" customHeight="1" thickBot="1" x14ac:dyDescent="0.3">
      <c r="A157" s="701">
        <v>20</v>
      </c>
      <c r="B157" s="674" t="s">
        <v>88</v>
      </c>
      <c r="C157" s="674" t="s">
        <v>52</v>
      </c>
      <c r="D157" s="626">
        <v>134</v>
      </c>
      <c r="E157" s="628"/>
      <c r="F157" s="630">
        <v>10</v>
      </c>
      <c r="G157" s="632">
        <v>3</v>
      </c>
      <c r="H157" s="633">
        <v>13</v>
      </c>
      <c r="I157" s="96" t="s">
        <v>215</v>
      </c>
      <c r="J157" s="148" t="s">
        <v>109</v>
      </c>
      <c r="K157" s="155">
        <v>8</v>
      </c>
      <c r="L157" s="621">
        <v>10</v>
      </c>
      <c r="M157" s="619" t="s">
        <v>298</v>
      </c>
      <c r="N157" s="229">
        <v>8</v>
      </c>
      <c r="O157" s="224" t="s">
        <v>232</v>
      </c>
      <c r="P157" s="226">
        <v>8</v>
      </c>
      <c r="Q157" s="226">
        <v>8</v>
      </c>
      <c r="R157" s="225">
        <v>0</v>
      </c>
      <c r="S157" s="228" t="s">
        <v>98</v>
      </c>
      <c r="T157" s="427" t="s">
        <v>302</v>
      </c>
      <c r="U157" s="427" t="s">
        <v>303</v>
      </c>
      <c r="V157" s="427" t="s">
        <v>304</v>
      </c>
      <c r="W157" s="427" t="s">
        <v>182</v>
      </c>
      <c r="X157" s="155">
        <v>4</v>
      </c>
      <c r="Y157" s="262">
        <v>251523</v>
      </c>
      <c r="Z157" s="231">
        <f t="shared" si="25"/>
        <v>213794.55</v>
      </c>
      <c r="AA157" s="231">
        <f t="shared" si="26"/>
        <v>37728.449999999997</v>
      </c>
      <c r="AB157" s="148" t="s">
        <v>113</v>
      </c>
      <c r="AC157" s="148" t="s">
        <v>113</v>
      </c>
      <c r="AD157" s="382">
        <f>Y157/N157</f>
        <v>31440.375</v>
      </c>
      <c r="AE157" s="178" t="s">
        <v>113</v>
      </c>
      <c r="AF157" s="428"/>
      <c r="AG157" s="204">
        <v>234774</v>
      </c>
      <c r="AH157" s="205">
        <f t="shared" si="28"/>
        <v>199557.9</v>
      </c>
      <c r="AI157" s="205">
        <f t="shared" si="30"/>
        <v>51965.100000000006</v>
      </c>
      <c r="AJ157" s="726">
        <f>SUM(Y157:Y161)</f>
        <v>251523</v>
      </c>
      <c r="AK157" s="726">
        <f>SUM(AG157:AG161)</f>
        <v>234774</v>
      </c>
    </row>
    <row r="158" spans="1:37" ht="43.5" customHeight="1" thickBot="1" x14ac:dyDescent="0.3">
      <c r="A158" s="702"/>
      <c r="B158" s="675"/>
      <c r="C158" s="676"/>
      <c r="D158" s="627"/>
      <c r="E158" s="629"/>
      <c r="F158" s="631"/>
      <c r="G158" s="605"/>
      <c r="H158" s="602"/>
      <c r="I158" s="429" t="s">
        <v>305</v>
      </c>
      <c r="J158" s="148" t="s">
        <v>109</v>
      </c>
      <c r="K158" s="155">
        <v>5</v>
      </c>
      <c r="L158" s="622"/>
      <c r="M158" s="620"/>
      <c r="N158" s="356"/>
      <c r="O158" s="357"/>
      <c r="P158" s="316"/>
      <c r="Q158" s="316"/>
      <c r="R158" s="358"/>
      <c r="S158" s="359"/>
      <c r="T158" s="357"/>
      <c r="U158" s="357"/>
      <c r="V158" s="357"/>
      <c r="W158" s="314"/>
      <c r="X158" s="315"/>
      <c r="Y158" s="291"/>
      <c r="Z158" s="292"/>
      <c r="AA158" s="292"/>
      <c r="AB158" s="316"/>
      <c r="AC158" s="316"/>
      <c r="AD158" s="317"/>
      <c r="AE158" s="318"/>
      <c r="AF158" s="319"/>
      <c r="AG158" s="284"/>
      <c r="AH158" s="285"/>
      <c r="AI158" s="285"/>
      <c r="AJ158" s="727"/>
      <c r="AK158" s="727"/>
    </row>
    <row r="159" spans="1:37" ht="15" customHeight="1" thickBot="1" x14ac:dyDescent="0.3">
      <c r="A159" s="702"/>
      <c r="B159" s="675"/>
      <c r="C159" s="82" t="s">
        <v>53</v>
      </c>
      <c r="D159" s="271"/>
      <c r="E159" s="127" t="s">
        <v>113</v>
      </c>
      <c r="F159" s="269">
        <v>0</v>
      </c>
      <c r="G159" s="269">
        <v>0</v>
      </c>
      <c r="H159" s="270">
        <v>0</v>
      </c>
      <c r="I159" s="373"/>
      <c r="J159" s="269"/>
      <c r="K159" s="270"/>
      <c r="L159" s="271"/>
      <c r="M159" s="418"/>
      <c r="N159" s="271"/>
      <c r="O159" s="272"/>
      <c r="P159" s="269"/>
      <c r="Q159" s="269"/>
      <c r="R159" s="288"/>
      <c r="S159" s="289"/>
      <c r="T159" s="272"/>
      <c r="U159" s="272"/>
      <c r="V159" s="272"/>
      <c r="W159" s="290"/>
      <c r="X159" s="270"/>
      <c r="Y159" s="291"/>
      <c r="Z159" s="292"/>
      <c r="AA159" s="292"/>
      <c r="AB159" s="269"/>
      <c r="AC159" s="269"/>
      <c r="AD159" s="296"/>
      <c r="AE159" s="293"/>
      <c r="AF159" s="294"/>
      <c r="AG159" s="284"/>
      <c r="AH159" s="285"/>
      <c r="AI159" s="285"/>
      <c r="AJ159" s="727"/>
      <c r="AK159" s="727"/>
    </row>
    <row r="160" spans="1:37" ht="39" thickBot="1" x14ac:dyDescent="0.3">
      <c r="A160" s="702"/>
      <c r="B160" s="675"/>
      <c r="C160" s="83" t="s">
        <v>54</v>
      </c>
      <c r="D160" s="60">
        <v>61</v>
      </c>
      <c r="E160" s="269"/>
      <c r="F160" s="66">
        <v>10</v>
      </c>
      <c r="G160" s="127">
        <v>0</v>
      </c>
      <c r="H160" s="144">
        <v>7</v>
      </c>
      <c r="I160" s="96" t="s">
        <v>215</v>
      </c>
      <c r="J160" s="127" t="s">
        <v>109</v>
      </c>
      <c r="K160" s="144">
        <v>10</v>
      </c>
      <c r="L160" s="172">
        <v>10</v>
      </c>
      <c r="M160" s="430" t="s">
        <v>306</v>
      </c>
      <c r="N160" s="271"/>
      <c r="O160" s="272"/>
      <c r="P160" s="269"/>
      <c r="Q160" s="269"/>
      <c r="R160" s="288"/>
      <c r="S160" s="289"/>
      <c r="T160" s="272"/>
      <c r="U160" s="272"/>
      <c r="V160" s="272"/>
      <c r="W160" s="290"/>
      <c r="X160" s="270"/>
      <c r="Y160" s="291"/>
      <c r="Z160" s="292"/>
      <c r="AA160" s="292"/>
      <c r="AB160" s="269"/>
      <c r="AC160" s="269"/>
      <c r="AD160" s="296"/>
      <c r="AE160" s="293"/>
      <c r="AF160" s="294"/>
      <c r="AG160" s="284"/>
      <c r="AH160" s="285"/>
      <c r="AI160" s="285"/>
      <c r="AJ160" s="727"/>
      <c r="AK160" s="727"/>
    </row>
    <row r="161" spans="1:37" ht="30.75" customHeight="1" thickBot="1" x14ac:dyDescent="0.3">
      <c r="A161" s="703"/>
      <c r="B161" s="677"/>
      <c r="C161" s="84" t="s">
        <v>55</v>
      </c>
      <c r="D161" s="353"/>
      <c r="E161" s="129">
        <v>24</v>
      </c>
      <c r="F161" s="129">
        <v>18</v>
      </c>
      <c r="G161" s="129">
        <v>0</v>
      </c>
      <c r="H161" s="145">
        <v>0</v>
      </c>
      <c r="I161" s="138" t="s">
        <v>171</v>
      </c>
      <c r="J161" s="129" t="s">
        <v>109</v>
      </c>
      <c r="K161" s="145">
        <v>24</v>
      </c>
      <c r="L161" s="417">
        <v>2</v>
      </c>
      <c r="M161" s="431" t="s">
        <v>300</v>
      </c>
      <c r="N161" s="353"/>
      <c r="O161" s="297"/>
      <c r="P161" s="274"/>
      <c r="Q161" s="274"/>
      <c r="R161" s="354"/>
      <c r="S161" s="355"/>
      <c r="T161" s="297"/>
      <c r="U161" s="297"/>
      <c r="V161" s="297"/>
      <c r="W161" s="298"/>
      <c r="X161" s="299"/>
      <c r="Y161" s="291"/>
      <c r="Z161" s="292"/>
      <c r="AA161" s="292"/>
      <c r="AB161" s="274"/>
      <c r="AC161" s="274"/>
      <c r="AD161" s="302"/>
      <c r="AE161" s="303"/>
      <c r="AF161" s="304"/>
      <c r="AG161" s="284"/>
      <c r="AH161" s="285"/>
      <c r="AI161" s="285"/>
      <c r="AJ161" s="727"/>
      <c r="AK161" s="727"/>
    </row>
    <row r="162" spans="1:37" ht="26.25" thickBot="1" x14ac:dyDescent="0.3">
      <c r="A162" s="87"/>
      <c r="B162" s="77" t="s">
        <v>47</v>
      </c>
      <c r="C162" s="85"/>
      <c r="D162" s="573">
        <v>4309</v>
      </c>
      <c r="E162" s="249">
        <f>SUM(E3:E161)</f>
        <v>831</v>
      </c>
      <c r="F162" s="249">
        <f>SUM(F3:F161)</f>
        <v>729</v>
      </c>
      <c r="G162" s="249">
        <f>SUM(G3:G161)</f>
        <v>153</v>
      </c>
      <c r="H162" s="404">
        <f>SUM(H3:H161)</f>
        <v>973</v>
      </c>
      <c r="I162" s="108"/>
      <c r="J162" s="249">
        <f>SUM(J3:J161)</f>
        <v>499</v>
      </c>
      <c r="K162" s="404">
        <f>SUM(K3:K161)</f>
        <v>2185</v>
      </c>
      <c r="L162" s="573">
        <f>SUM(L3:L161)</f>
        <v>912</v>
      </c>
      <c r="M162" s="423"/>
      <c r="N162" s="249">
        <f>SUM(N3:N161)</f>
        <v>493</v>
      </c>
      <c r="O162" s="194"/>
      <c r="P162" s="249">
        <f>SUM(P3:P161)</f>
        <v>344</v>
      </c>
      <c r="Q162" s="249">
        <f>SUM(Q3:Q161)</f>
        <v>374</v>
      </c>
      <c r="R162" s="572">
        <f>SUM(R3:R161)</f>
        <v>12</v>
      </c>
      <c r="S162" s="193"/>
      <c r="T162" s="194"/>
      <c r="U162" s="194"/>
      <c r="V162" s="194"/>
      <c r="W162" s="76"/>
      <c r="X162" s="457">
        <f t="shared" ref="X162:AC162" si="31">SUM(X3:X161)</f>
        <v>11</v>
      </c>
      <c r="Y162" s="458">
        <f t="shared" si="31"/>
        <v>7352658.0000000019</v>
      </c>
      <c r="Z162" s="459">
        <f t="shared" si="31"/>
        <v>6249759.3000000017</v>
      </c>
      <c r="AA162" s="459">
        <f t="shared" si="31"/>
        <v>1102898.7</v>
      </c>
      <c r="AB162" s="461">
        <f t="shared" si="31"/>
        <v>0</v>
      </c>
      <c r="AC162" s="461">
        <f t="shared" si="31"/>
        <v>0</v>
      </c>
      <c r="AD162" s="460">
        <f>Y162/N162</f>
        <v>14914.113590263696</v>
      </c>
      <c r="AE162" s="183"/>
      <c r="AF162" s="114"/>
      <c r="AG162" s="458">
        <f>SUM(AG3:AG161)</f>
        <v>6863038</v>
      </c>
      <c r="AH162" s="459">
        <f>SUM(AH3:AH161)</f>
        <v>5833582.2999999998</v>
      </c>
      <c r="AI162" s="459">
        <f>SUM(AI3:AI161)</f>
        <v>1519075.7</v>
      </c>
      <c r="AJ162" s="241">
        <f>SUM(AJ3:AJ161)</f>
        <v>7352658</v>
      </c>
      <c r="AK162" s="241">
        <f>SUM(AK3:AK161)</f>
        <v>6863038</v>
      </c>
    </row>
    <row r="163" spans="1:37" ht="12.75" x14ac:dyDescent="0.25">
      <c r="A163" s="88"/>
      <c r="B163" s="64"/>
      <c r="C163" s="63"/>
    </row>
    <row r="164" spans="1:37" ht="12" x14ac:dyDescent="0.25">
      <c r="D164" s="91" t="s">
        <v>68</v>
      </c>
      <c r="E164" s="92"/>
      <c r="F164" s="92"/>
      <c r="G164" s="157"/>
      <c r="H164" s="157"/>
      <c r="I164" s="109"/>
      <c r="Y164" s="251" t="s">
        <v>290</v>
      </c>
      <c r="Z164" s="251" t="s">
        <v>285</v>
      </c>
      <c r="AA164" s="551" t="s">
        <v>656</v>
      </c>
    </row>
    <row r="165" spans="1:37" ht="12" x14ac:dyDescent="0.25">
      <c r="D165" s="89" t="s">
        <v>48</v>
      </c>
      <c r="E165" s="90"/>
      <c r="F165" s="90"/>
      <c r="G165" s="158"/>
      <c r="H165" s="158"/>
      <c r="X165" s="255" t="s">
        <v>280</v>
      </c>
      <c r="Y165" s="253">
        <f>SUM(Y16+Y37+Y75+Y79+Y115)</f>
        <v>1228128.0299999998</v>
      </c>
      <c r="Z165" s="253">
        <f>SUM(AG16+AG37+AG75+AG79+AG115)</f>
        <v>1146346</v>
      </c>
      <c r="AA165" s="551">
        <v>61</v>
      </c>
      <c r="AB165" s="590" t="s">
        <v>657</v>
      </c>
      <c r="AC165" s="590"/>
    </row>
    <row r="166" spans="1:37" x14ac:dyDescent="0.25">
      <c r="X166" s="255" t="s">
        <v>281</v>
      </c>
      <c r="Y166" s="253">
        <f>SUM(Y80+Y116+Y123+Y157)</f>
        <v>425537.95</v>
      </c>
      <c r="Z166" s="253">
        <f>SUM(AG80+AG116+AG123+AG157)</f>
        <v>397201</v>
      </c>
      <c r="AA166" s="551">
        <v>28</v>
      </c>
      <c r="AB166" s="590" t="s">
        <v>658</v>
      </c>
      <c r="AC166" s="590"/>
    </row>
    <row r="167" spans="1:37" x14ac:dyDescent="0.25">
      <c r="C167" s="63"/>
      <c r="X167" s="255" t="s">
        <v>282</v>
      </c>
      <c r="Y167" s="253">
        <f>SUM(Y138+Y122+Y28)</f>
        <v>818192.25</v>
      </c>
      <c r="Z167" s="253">
        <f>SUM(AG138+AG122+AG28)</f>
        <v>763708</v>
      </c>
      <c r="AA167" s="551">
        <v>51</v>
      </c>
      <c r="AB167" s="590" t="s">
        <v>667</v>
      </c>
      <c r="AC167" s="590"/>
    </row>
    <row r="168" spans="1:37" x14ac:dyDescent="0.25">
      <c r="C168" s="63"/>
      <c r="X168" s="255" t="s">
        <v>283</v>
      </c>
      <c r="Y168" s="253">
        <f>SUM(Y29+Y64+Y114)</f>
        <v>594524.03</v>
      </c>
      <c r="Z168" s="253">
        <f>SUM(AG29+AG64+AG114)</f>
        <v>554934</v>
      </c>
      <c r="AA168" s="551">
        <v>39</v>
      </c>
      <c r="AB168" s="590" t="s">
        <v>703</v>
      </c>
      <c r="AC168" s="590"/>
    </row>
    <row r="169" spans="1:37" x14ac:dyDescent="0.25">
      <c r="C169" s="63"/>
      <c r="X169" s="255" t="s">
        <v>184</v>
      </c>
      <c r="Y169" s="253">
        <f>SUM(Y30+Y38+Y65+Y82+Y117+Y125)</f>
        <v>1183909.53</v>
      </c>
      <c r="Z169" s="253">
        <f>SUM(AG30+AG38+AG65+AG82+AG117+AG125)</f>
        <v>1105072</v>
      </c>
      <c r="AA169" s="551">
        <v>85</v>
      </c>
      <c r="AB169" s="590" t="s">
        <v>704</v>
      </c>
      <c r="AC169" s="590"/>
    </row>
    <row r="170" spans="1:37" ht="22.5" x14ac:dyDescent="0.25">
      <c r="C170" s="63"/>
      <c r="X170" s="256" t="s">
        <v>284</v>
      </c>
      <c r="Y170" s="254">
        <f>SUM(Y165:Y169)</f>
        <v>4250291.79</v>
      </c>
      <c r="Z170" s="254">
        <f>SUM(Z165:Z169)</f>
        <v>3967261</v>
      </c>
      <c r="AA170" s="552">
        <f>SUM(AA165:AA169)</f>
        <v>264</v>
      </c>
    </row>
    <row r="171" spans="1:37" x14ac:dyDescent="0.25">
      <c r="C171" s="63"/>
    </row>
    <row r="172" spans="1:37" x14ac:dyDescent="0.25">
      <c r="C172" s="63"/>
    </row>
    <row r="173" spans="1:37" x14ac:dyDescent="0.25">
      <c r="C173" s="63"/>
      <c r="Y173" s="252" t="s">
        <v>290</v>
      </c>
      <c r="Z173" s="252" t="s">
        <v>285</v>
      </c>
      <c r="AA173" s="551" t="s">
        <v>656</v>
      </c>
    </row>
    <row r="174" spans="1:37" x14ac:dyDescent="0.25">
      <c r="C174" s="63"/>
      <c r="X174" s="257" t="s">
        <v>286</v>
      </c>
      <c r="Y174" s="253">
        <f>SUM(Y5+Y34+Y94+Y149)</f>
        <v>729116.45</v>
      </c>
      <c r="Z174" s="253">
        <f>SUM(AG5+AG34+AG94+AG149)</f>
        <v>680564</v>
      </c>
      <c r="AA174" s="551">
        <v>62</v>
      </c>
      <c r="AB174" s="550" t="s">
        <v>668</v>
      </c>
      <c r="AC174" s="139"/>
    </row>
    <row r="175" spans="1:37" x14ac:dyDescent="0.25">
      <c r="C175" s="63"/>
      <c r="X175" s="257" t="s">
        <v>287</v>
      </c>
      <c r="Y175" s="253">
        <f>Y129</f>
        <v>35212.870000000003</v>
      </c>
      <c r="Z175" s="253">
        <f>AG129</f>
        <v>32868</v>
      </c>
      <c r="AA175" s="551">
        <v>5</v>
      </c>
      <c r="AB175" s="550">
        <v>5</v>
      </c>
    </row>
    <row r="176" spans="1:37" ht="12.75" x14ac:dyDescent="0.25">
      <c r="C176" s="64"/>
      <c r="D176" s="64"/>
      <c r="E176" s="64"/>
      <c r="F176" s="64"/>
      <c r="G176" s="159"/>
      <c r="H176" s="159"/>
      <c r="I176" s="110"/>
      <c r="J176" s="160"/>
      <c r="K176" s="160"/>
      <c r="L176" s="105"/>
      <c r="M176" s="196"/>
      <c r="N176" s="160"/>
      <c r="O176" s="196"/>
      <c r="P176" s="160"/>
      <c r="Q176" s="65"/>
      <c r="R176" s="159"/>
      <c r="S176" s="195"/>
      <c r="T176" s="159"/>
      <c r="U176" s="159"/>
      <c r="V176" s="159"/>
      <c r="W176" s="64"/>
      <c r="X176" s="258" t="s">
        <v>288</v>
      </c>
      <c r="Y176" s="254">
        <f>SUM(Y174:Y175)</f>
        <v>764329.32</v>
      </c>
      <c r="Z176" s="254">
        <f>SUM(Z174:Z175)</f>
        <v>713432</v>
      </c>
      <c r="AA176" s="552">
        <f>SUM(AA174:AA175)</f>
        <v>67</v>
      </c>
    </row>
    <row r="177" spans="3:32" x14ac:dyDescent="0.25">
      <c r="C177" s="65"/>
      <c r="D177" s="65"/>
      <c r="E177" s="65"/>
      <c r="F177" s="65"/>
      <c r="G177" s="160"/>
      <c r="H177" s="160"/>
      <c r="I177" s="110"/>
      <c r="J177" s="160"/>
      <c r="K177" s="160"/>
      <c r="L177" s="105"/>
      <c r="M177" s="196"/>
      <c r="N177" s="160"/>
      <c r="O177" s="196"/>
      <c r="P177" s="160"/>
      <c r="Q177" s="65"/>
      <c r="R177" s="160"/>
      <c r="S177" s="160"/>
      <c r="T177" s="196"/>
      <c r="U177" s="196"/>
      <c r="V177" s="196"/>
      <c r="W177" s="65"/>
    </row>
    <row r="178" spans="3:32" x14ac:dyDescent="0.25">
      <c r="C178" s="65"/>
      <c r="D178" s="65"/>
      <c r="E178" s="65"/>
      <c r="F178" s="65"/>
      <c r="G178" s="160"/>
      <c r="H178" s="160"/>
      <c r="I178" s="110"/>
      <c r="J178" s="160"/>
      <c r="K178" s="160"/>
      <c r="L178" s="105"/>
      <c r="M178" s="196"/>
      <c r="N178" s="160"/>
      <c r="O178" s="196"/>
      <c r="P178" s="160"/>
      <c r="Q178" s="65"/>
      <c r="R178" s="160"/>
      <c r="S178" s="160"/>
      <c r="T178" s="196"/>
      <c r="U178" s="196"/>
      <c r="V178" s="196"/>
      <c r="W178" s="65"/>
      <c r="Y178" s="252" t="s">
        <v>290</v>
      </c>
      <c r="Z178" s="252" t="s">
        <v>285</v>
      </c>
      <c r="AA178" s="551" t="s">
        <v>656</v>
      </c>
      <c r="AF178" s="58"/>
    </row>
    <row r="179" spans="3:32" x14ac:dyDescent="0.25">
      <c r="C179" s="65"/>
      <c r="D179" s="65"/>
      <c r="E179" s="65"/>
      <c r="F179" s="65"/>
      <c r="G179" s="160"/>
      <c r="H179" s="160"/>
      <c r="I179" s="110"/>
      <c r="J179" s="160"/>
      <c r="K179" s="160"/>
      <c r="L179" s="105"/>
      <c r="M179" s="196"/>
      <c r="N179" s="160"/>
      <c r="O179" s="196"/>
      <c r="P179" s="160"/>
      <c r="Q179" s="65"/>
      <c r="R179" s="160"/>
      <c r="S179" s="160"/>
      <c r="T179" s="196"/>
      <c r="U179" s="196"/>
      <c r="V179" s="196"/>
      <c r="W179" s="65"/>
      <c r="X179" s="257" t="s">
        <v>186</v>
      </c>
      <c r="Y179" s="253">
        <f>SUM(Y154+Y49)</f>
        <v>2149847.16</v>
      </c>
      <c r="Z179" s="253">
        <f>SUM(AG154+AG49)</f>
        <v>2006687</v>
      </c>
      <c r="AA179" s="551">
        <v>40</v>
      </c>
      <c r="AB179" s="550" t="s">
        <v>659</v>
      </c>
      <c r="AF179" s="58"/>
    </row>
    <row r="180" spans="3:32" x14ac:dyDescent="0.25">
      <c r="C180" s="65"/>
      <c r="D180" s="65"/>
      <c r="E180" s="65"/>
      <c r="F180" s="65"/>
      <c r="G180" s="160"/>
      <c r="H180" s="160"/>
      <c r="I180" s="110"/>
      <c r="J180" s="160"/>
      <c r="K180" s="160"/>
      <c r="L180" s="105"/>
      <c r="M180" s="196"/>
      <c r="N180" s="160"/>
      <c r="O180" s="196"/>
      <c r="P180" s="160"/>
      <c r="Q180" s="65"/>
      <c r="R180" s="160"/>
      <c r="S180" s="160"/>
      <c r="T180" s="196"/>
      <c r="U180" s="196"/>
      <c r="V180" s="196"/>
      <c r="W180" s="65"/>
      <c r="X180" s="257" t="s">
        <v>161</v>
      </c>
      <c r="Y180" s="253">
        <f>SUM(Y132+Y50)</f>
        <v>188189.73</v>
      </c>
      <c r="Z180" s="253">
        <f>SUM(AG132+AG50)</f>
        <v>175658</v>
      </c>
      <c r="AA180" s="551">
        <v>15</v>
      </c>
      <c r="AB180" s="550" t="s">
        <v>660</v>
      </c>
      <c r="AF180" s="58"/>
    </row>
    <row r="181" spans="3:32" ht="22.5" x14ac:dyDescent="0.25">
      <c r="C181" s="65"/>
      <c r="D181" s="65"/>
      <c r="E181" s="65"/>
      <c r="F181" s="65"/>
      <c r="G181" s="160"/>
      <c r="H181" s="160"/>
      <c r="I181" s="110"/>
      <c r="J181" s="160"/>
      <c r="K181" s="160"/>
      <c r="L181" s="105"/>
      <c r="M181" s="196"/>
      <c r="N181" s="160"/>
      <c r="O181" s="196"/>
      <c r="P181" s="160"/>
      <c r="Q181" s="65"/>
      <c r="R181" s="160"/>
      <c r="S181" s="160"/>
      <c r="T181" s="196"/>
      <c r="U181" s="196"/>
      <c r="V181" s="196"/>
      <c r="W181" s="65"/>
      <c r="X181" s="256" t="s">
        <v>289</v>
      </c>
      <c r="Y181" s="254">
        <f>SUM(Y179:Y180)</f>
        <v>2338036.89</v>
      </c>
      <c r="Z181" s="254">
        <f>SUM(Z179:Z180)</f>
        <v>2182345</v>
      </c>
      <c r="AA181" s="553">
        <v>55</v>
      </c>
      <c r="AF181" s="58"/>
    </row>
    <row r="182" spans="3:32" x14ac:dyDescent="0.25">
      <c r="C182" s="65"/>
      <c r="D182" s="65"/>
      <c r="E182" s="65"/>
      <c r="F182" s="65"/>
      <c r="G182" s="160"/>
      <c r="H182" s="160"/>
      <c r="I182" s="110"/>
      <c r="J182" s="160"/>
      <c r="K182" s="160"/>
      <c r="L182" s="105"/>
      <c r="M182" s="196"/>
      <c r="N182" s="160"/>
      <c r="O182" s="196"/>
      <c r="P182" s="160"/>
      <c r="Q182" s="65"/>
      <c r="R182" s="160"/>
      <c r="S182" s="160"/>
      <c r="T182" s="196"/>
      <c r="U182" s="196"/>
      <c r="V182" s="196"/>
      <c r="W182" s="65"/>
      <c r="AF182" s="58"/>
    </row>
    <row r="183" spans="3:32" x14ac:dyDescent="0.25">
      <c r="C183" s="65"/>
      <c r="D183" s="65"/>
      <c r="E183" s="65"/>
      <c r="F183" s="65"/>
      <c r="G183" s="160"/>
      <c r="H183" s="160"/>
      <c r="I183" s="110"/>
      <c r="J183" s="160"/>
      <c r="K183" s="160"/>
      <c r="L183" s="105"/>
      <c r="M183" s="196"/>
      <c r="N183" s="160"/>
      <c r="O183" s="196"/>
      <c r="P183" s="160"/>
      <c r="Q183" s="65"/>
      <c r="R183" s="160"/>
      <c r="S183" s="160"/>
      <c r="T183" s="196"/>
      <c r="U183" s="196"/>
      <c r="V183" s="196"/>
      <c r="W183" s="65"/>
      <c r="AF183" s="58"/>
    </row>
    <row r="184" spans="3:32" ht="15.75" x14ac:dyDescent="0.25">
      <c r="C184" s="65"/>
      <c r="D184" s="65"/>
      <c r="E184" s="65"/>
      <c r="F184" s="65"/>
      <c r="G184" s="160"/>
      <c r="H184" s="160"/>
      <c r="I184" s="110"/>
      <c r="J184" s="160"/>
      <c r="K184" s="160"/>
      <c r="L184" s="105"/>
      <c r="M184" s="196"/>
      <c r="N184" s="160"/>
      <c r="O184" s="196"/>
      <c r="P184" s="160"/>
      <c r="Q184" s="65"/>
      <c r="R184" s="160"/>
      <c r="S184" s="160"/>
      <c r="T184" s="196"/>
      <c r="U184" s="196"/>
      <c r="V184" s="196"/>
      <c r="W184" s="65"/>
      <c r="X184" s="259" t="s">
        <v>291</v>
      </c>
      <c r="Y184" s="260">
        <f>SUM(Y170+Y176+Y181)</f>
        <v>7352658</v>
      </c>
      <c r="Z184" s="260">
        <f>SUM(Z170+Z176+Z181)</f>
        <v>6863038</v>
      </c>
      <c r="AF184" s="58"/>
    </row>
    <row r="185" spans="3:32" x14ac:dyDescent="0.25">
      <c r="C185" s="65"/>
      <c r="D185" s="65"/>
      <c r="E185" s="65"/>
      <c r="F185" s="65"/>
      <c r="G185" s="160"/>
      <c r="H185" s="160"/>
      <c r="I185" s="110"/>
      <c r="J185" s="160"/>
      <c r="K185" s="160"/>
      <c r="L185" s="105"/>
      <c r="M185" s="196"/>
      <c r="N185" s="160"/>
      <c r="O185" s="196"/>
      <c r="P185" s="160"/>
      <c r="Q185" s="65"/>
      <c r="R185" s="160"/>
      <c r="S185" s="160"/>
      <c r="T185" s="196"/>
      <c r="U185" s="196"/>
      <c r="V185" s="196"/>
      <c r="W185" s="65"/>
      <c r="AF185" s="58"/>
    </row>
    <row r="186" spans="3:32" x14ac:dyDescent="0.25">
      <c r="C186" s="65"/>
      <c r="D186" s="65"/>
      <c r="E186" s="65"/>
      <c r="F186" s="65"/>
      <c r="G186" s="160"/>
      <c r="H186" s="160"/>
      <c r="I186" s="110"/>
      <c r="J186" s="160"/>
      <c r="K186" s="160"/>
      <c r="L186" s="105"/>
      <c r="M186" s="196"/>
      <c r="N186" s="160"/>
      <c r="O186" s="196"/>
      <c r="P186" s="160"/>
      <c r="Q186" s="65"/>
      <c r="R186" s="160"/>
      <c r="S186" s="160"/>
      <c r="T186" s="196"/>
      <c r="U186" s="196"/>
      <c r="V186" s="196"/>
      <c r="W186" s="65"/>
      <c r="AF186" s="58"/>
    </row>
    <row r="187" spans="3:32" x14ac:dyDescent="0.25">
      <c r="C187" s="65"/>
      <c r="D187" s="65"/>
      <c r="E187" s="65"/>
      <c r="F187" s="65"/>
      <c r="G187" s="160"/>
      <c r="H187" s="160"/>
      <c r="I187" s="110"/>
      <c r="J187" s="160"/>
      <c r="K187" s="160"/>
      <c r="L187" s="105"/>
      <c r="M187" s="196"/>
      <c r="N187" s="160"/>
      <c r="O187" s="196"/>
      <c r="P187" s="160"/>
      <c r="Q187" s="65"/>
      <c r="R187" s="160"/>
      <c r="S187" s="160"/>
      <c r="T187" s="196"/>
      <c r="U187" s="196"/>
      <c r="V187" s="196"/>
      <c r="W187" s="65"/>
      <c r="AF187" s="58"/>
    </row>
    <row r="188" spans="3:32" x14ac:dyDescent="0.25">
      <c r="C188" s="65"/>
      <c r="D188" s="65"/>
      <c r="E188" s="65"/>
      <c r="F188" s="65"/>
      <c r="G188" s="160"/>
      <c r="H188" s="160"/>
      <c r="I188" s="110"/>
      <c r="J188" s="160"/>
      <c r="K188" s="160"/>
      <c r="L188" s="105"/>
      <c r="M188" s="196"/>
      <c r="N188" s="160"/>
      <c r="O188" s="196"/>
      <c r="P188" s="160"/>
      <c r="Q188" s="65"/>
      <c r="R188" s="160"/>
      <c r="S188" s="160"/>
      <c r="T188" s="196"/>
      <c r="U188" s="196"/>
      <c r="V188" s="196"/>
      <c r="W188" s="65"/>
      <c r="AF188" s="58"/>
    </row>
    <row r="189" spans="3:32" x14ac:dyDescent="0.25">
      <c r="C189" s="65"/>
      <c r="D189" s="65"/>
      <c r="E189" s="65"/>
      <c r="F189" s="65"/>
      <c r="G189" s="160"/>
      <c r="H189" s="160"/>
      <c r="I189" s="110"/>
      <c r="J189" s="160"/>
      <c r="K189" s="160"/>
      <c r="L189" s="105"/>
      <c r="M189" s="196"/>
      <c r="N189" s="160"/>
      <c r="O189" s="196"/>
      <c r="P189" s="160"/>
      <c r="Q189" s="65"/>
      <c r="R189" s="160"/>
      <c r="S189" s="160"/>
      <c r="T189" s="196"/>
      <c r="U189" s="196"/>
      <c r="V189" s="196"/>
      <c r="W189" s="65"/>
      <c r="AF189" s="58"/>
    </row>
    <row r="190" spans="3:32" x14ac:dyDescent="0.25">
      <c r="C190" s="65"/>
      <c r="D190" s="65"/>
      <c r="E190" s="65"/>
      <c r="F190" s="65"/>
      <c r="G190" s="160"/>
      <c r="H190" s="160"/>
      <c r="I190" s="110"/>
      <c r="J190" s="160"/>
      <c r="K190" s="160"/>
      <c r="L190" s="105"/>
      <c r="M190" s="196"/>
      <c r="N190" s="160"/>
      <c r="O190" s="196"/>
      <c r="P190" s="160"/>
      <c r="Q190" s="65"/>
      <c r="R190" s="160"/>
      <c r="S190" s="160"/>
      <c r="T190" s="196"/>
      <c r="U190" s="196"/>
      <c r="V190" s="196"/>
      <c r="W190" s="65"/>
      <c r="AF190" s="58"/>
    </row>
    <row r="191" spans="3:32" x14ac:dyDescent="0.25">
      <c r="C191" s="65"/>
      <c r="D191" s="65"/>
      <c r="E191" s="65"/>
      <c r="F191" s="65"/>
      <c r="G191" s="160"/>
      <c r="H191" s="160"/>
      <c r="I191" s="110"/>
      <c r="J191" s="160"/>
      <c r="K191" s="160"/>
      <c r="L191" s="105"/>
      <c r="M191" s="196"/>
      <c r="N191" s="160"/>
      <c r="O191" s="196"/>
      <c r="P191" s="160"/>
      <c r="Q191" s="65"/>
      <c r="R191" s="160"/>
      <c r="S191" s="160"/>
      <c r="T191" s="196"/>
      <c r="U191" s="196"/>
      <c r="V191" s="196"/>
      <c r="W191" s="65"/>
      <c r="AF191" s="58"/>
    </row>
    <row r="192" spans="3:32" x14ac:dyDescent="0.25">
      <c r="C192" s="65"/>
      <c r="D192" s="65"/>
      <c r="E192" s="65"/>
      <c r="F192" s="65"/>
      <c r="G192" s="160"/>
      <c r="H192" s="160"/>
      <c r="I192" s="110"/>
      <c r="J192" s="160"/>
      <c r="K192" s="160"/>
      <c r="L192" s="105"/>
      <c r="M192" s="196"/>
      <c r="N192" s="160"/>
      <c r="O192" s="196"/>
      <c r="P192" s="160"/>
      <c r="Q192" s="65"/>
      <c r="R192" s="160"/>
      <c r="S192" s="160"/>
      <c r="T192" s="196"/>
      <c r="U192" s="196"/>
      <c r="V192" s="196"/>
      <c r="W192" s="65"/>
      <c r="AF192" s="58"/>
    </row>
    <row r="193" spans="3:32" x14ac:dyDescent="0.25">
      <c r="C193" s="65"/>
      <c r="D193" s="65"/>
      <c r="E193" s="65"/>
      <c r="F193" s="65"/>
      <c r="G193" s="160"/>
      <c r="H193" s="160"/>
      <c r="I193" s="110"/>
      <c r="J193" s="160"/>
      <c r="K193" s="160"/>
      <c r="L193" s="105"/>
      <c r="M193" s="196"/>
      <c r="N193" s="160"/>
      <c r="O193" s="196"/>
      <c r="P193" s="160"/>
      <c r="Q193" s="65"/>
      <c r="R193" s="160"/>
      <c r="S193" s="160"/>
      <c r="T193" s="196"/>
      <c r="U193" s="196"/>
      <c r="V193" s="196"/>
      <c r="W193" s="65"/>
      <c r="AF193" s="58"/>
    </row>
    <row r="194" spans="3:32" x14ac:dyDescent="0.25">
      <c r="C194" s="65"/>
      <c r="D194" s="65"/>
      <c r="E194" s="65"/>
      <c r="F194" s="65"/>
      <c r="G194" s="160"/>
      <c r="H194" s="160"/>
      <c r="I194" s="110"/>
      <c r="J194" s="160"/>
      <c r="K194" s="160"/>
      <c r="L194" s="105"/>
      <c r="M194" s="196"/>
      <c r="N194" s="160"/>
      <c r="O194" s="196"/>
      <c r="P194" s="160"/>
      <c r="Q194" s="65"/>
      <c r="R194" s="160"/>
      <c r="S194" s="160"/>
      <c r="T194" s="196"/>
      <c r="U194" s="196"/>
      <c r="V194" s="196"/>
      <c r="W194" s="65"/>
      <c r="AF194" s="58"/>
    </row>
    <row r="195" spans="3:32" x14ac:dyDescent="0.25">
      <c r="C195" s="65"/>
      <c r="D195" s="65"/>
      <c r="E195" s="65"/>
      <c r="F195" s="65"/>
      <c r="G195" s="160"/>
      <c r="H195" s="160"/>
      <c r="I195" s="110"/>
      <c r="J195" s="160"/>
      <c r="K195" s="160"/>
      <c r="L195" s="105"/>
      <c r="M195" s="196"/>
      <c r="N195" s="160"/>
      <c r="O195" s="196"/>
      <c r="P195" s="160"/>
      <c r="Q195" s="65"/>
      <c r="R195" s="160"/>
      <c r="S195" s="160"/>
      <c r="T195" s="196"/>
      <c r="U195" s="196"/>
      <c r="V195" s="196"/>
      <c r="W195" s="65"/>
      <c r="AF195" s="58"/>
    </row>
    <row r="196" spans="3:32" x14ac:dyDescent="0.25">
      <c r="C196" s="65"/>
      <c r="D196" s="65"/>
      <c r="E196" s="65"/>
      <c r="F196" s="65"/>
      <c r="G196" s="160"/>
      <c r="H196" s="160"/>
      <c r="I196" s="110"/>
      <c r="J196" s="160"/>
      <c r="K196" s="160"/>
      <c r="L196" s="105"/>
      <c r="M196" s="196"/>
      <c r="N196" s="160"/>
      <c r="O196" s="196"/>
      <c r="P196" s="160"/>
      <c r="Q196" s="65"/>
      <c r="R196" s="160"/>
      <c r="S196" s="160"/>
      <c r="T196" s="196"/>
      <c r="U196" s="196"/>
      <c r="V196" s="196"/>
      <c r="W196" s="65"/>
      <c r="AF196" s="58"/>
    </row>
    <row r="197" spans="3:32" x14ac:dyDescent="0.25">
      <c r="C197" s="65"/>
      <c r="D197" s="65"/>
      <c r="E197" s="65"/>
      <c r="F197" s="65"/>
      <c r="G197" s="160"/>
      <c r="H197" s="160"/>
      <c r="I197" s="110"/>
      <c r="J197" s="160"/>
      <c r="K197" s="160"/>
      <c r="L197" s="105"/>
      <c r="M197" s="196"/>
      <c r="N197" s="160"/>
      <c r="O197" s="196"/>
      <c r="P197" s="160"/>
      <c r="Q197" s="65"/>
      <c r="R197" s="160"/>
      <c r="S197" s="160"/>
      <c r="T197" s="196"/>
      <c r="U197" s="196"/>
      <c r="V197" s="196"/>
      <c r="W197" s="65"/>
      <c r="AF197" s="58"/>
    </row>
    <row r="198" spans="3:32" x14ac:dyDescent="0.25">
      <c r="C198" s="65"/>
      <c r="D198" s="65"/>
      <c r="E198" s="65"/>
      <c r="F198" s="65"/>
      <c r="G198" s="160"/>
      <c r="H198" s="160"/>
      <c r="I198" s="110"/>
      <c r="J198" s="160"/>
      <c r="K198" s="160"/>
      <c r="L198" s="105"/>
      <c r="M198" s="196"/>
      <c r="N198" s="160"/>
      <c r="O198" s="196"/>
      <c r="P198" s="160"/>
      <c r="Q198" s="65"/>
      <c r="R198" s="160"/>
      <c r="S198" s="160"/>
      <c r="T198" s="196"/>
      <c r="U198" s="196"/>
      <c r="V198" s="196"/>
      <c r="W198" s="65"/>
      <c r="AF198" s="58"/>
    </row>
    <row r="199" spans="3:32" x14ac:dyDescent="0.25">
      <c r="C199" s="65"/>
      <c r="D199" s="65"/>
      <c r="E199" s="65"/>
      <c r="F199" s="65"/>
      <c r="G199" s="160"/>
      <c r="H199" s="160"/>
      <c r="I199" s="110"/>
      <c r="J199" s="160"/>
      <c r="K199" s="160"/>
      <c r="L199" s="105"/>
      <c r="M199" s="196"/>
      <c r="N199" s="160"/>
      <c r="O199" s="196"/>
      <c r="P199" s="160"/>
      <c r="Q199" s="65"/>
      <c r="R199" s="160"/>
      <c r="S199" s="160"/>
      <c r="T199" s="196"/>
      <c r="U199" s="196"/>
      <c r="V199" s="196"/>
      <c r="W199" s="65"/>
      <c r="AF199" s="58"/>
    </row>
    <row r="200" spans="3:32" x14ac:dyDescent="0.25">
      <c r="C200" s="65"/>
      <c r="D200" s="65"/>
      <c r="E200" s="65"/>
      <c r="F200" s="65"/>
      <c r="G200" s="160"/>
      <c r="H200" s="160"/>
      <c r="I200" s="110"/>
      <c r="J200" s="160"/>
      <c r="K200" s="160"/>
      <c r="L200" s="105"/>
      <c r="M200" s="196"/>
      <c r="N200" s="160"/>
      <c r="O200" s="196"/>
      <c r="P200" s="160"/>
      <c r="Q200" s="65"/>
      <c r="R200" s="160"/>
      <c r="S200" s="160"/>
      <c r="T200" s="196"/>
      <c r="U200" s="196"/>
      <c r="V200" s="196"/>
      <c r="W200" s="65"/>
      <c r="AF200" s="58"/>
    </row>
    <row r="201" spans="3:32" x14ac:dyDescent="0.25">
      <c r="C201" s="65"/>
      <c r="D201" s="65"/>
      <c r="E201" s="65"/>
      <c r="F201" s="65"/>
      <c r="G201" s="160"/>
      <c r="H201" s="160"/>
      <c r="I201" s="110"/>
      <c r="J201" s="160"/>
      <c r="K201" s="160"/>
      <c r="L201" s="105"/>
      <c r="M201" s="196"/>
      <c r="N201" s="160"/>
      <c r="O201" s="196"/>
      <c r="P201" s="160"/>
      <c r="Q201" s="65"/>
      <c r="R201" s="160"/>
      <c r="S201" s="160"/>
      <c r="T201" s="196"/>
      <c r="U201" s="196"/>
      <c r="V201" s="196"/>
      <c r="W201" s="65"/>
      <c r="AF201" s="58"/>
    </row>
    <row r="202" spans="3:32" x14ac:dyDescent="0.25">
      <c r="C202" s="65"/>
      <c r="D202" s="65"/>
      <c r="E202" s="65"/>
      <c r="F202" s="65"/>
      <c r="G202" s="160"/>
      <c r="H202" s="160"/>
      <c r="I202" s="110"/>
      <c r="J202" s="160"/>
      <c r="K202" s="160"/>
      <c r="L202" s="105"/>
      <c r="M202" s="196"/>
      <c r="N202" s="160"/>
      <c r="O202" s="196"/>
      <c r="P202" s="160"/>
      <c r="Q202" s="65"/>
      <c r="R202" s="160"/>
      <c r="S202" s="160"/>
      <c r="T202" s="196"/>
      <c r="U202" s="196"/>
      <c r="V202" s="196"/>
      <c r="W202" s="65"/>
      <c r="AF202" s="58"/>
    </row>
    <row r="203" spans="3:32" x14ac:dyDescent="0.25">
      <c r="C203" s="65"/>
      <c r="D203" s="65"/>
      <c r="E203" s="65"/>
      <c r="F203" s="65"/>
      <c r="G203" s="160"/>
      <c r="H203" s="160"/>
      <c r="I203" s="110"/>
      <c r="J203" s="160"/>
      <c r="K203" s="160"/>
      <c r="L203" s="105"/>
      <c r="M203" s="196"/>
      <c r="N203" s="160"/>
      <c r="O203" s="196"/>
      <c r="P203" s="160"/>
      <c r="Q203" s="65"/>
      <c r="R203" s="160"/>
      <c r="S203" s="160"/>
      <c r="T203" s="196"/>
      <c r="U203" s="196"/>
      <c r="V203" s="196"/>
      <c r="W203" s="65"/>
      <c r="AF203" s="58"/>
    </row>
    <row r="204" spans="3:32" x14ac:dyDescent="0.25">
      <c r="C204" s="65"/>
      <c r="D204" s="65"/>
      <c r="E204" s="65"/>
      <c r="F204" s="65"/>
      <c r="G204" s="160"/>
      <c r="H204" s="160"/>
      <c r="I204" s="110"/>
      <c r="J204" s="160"/>
      <c r="K204" s="160"/>
      <c r="L204" s="105"/>
      <c r="M204" s="196"/>
      <c r="N204" s="160"/>
      <c r="O204" s="196"/>
      <c r="P204" s="160"/>
      <c r="Q204" s="65"/>
      <c r="R204" s="160"/>
      <c r="S204" s="160"/>
      <c r="T204" s="196"/>
      <c r="U204" s="196"/>
      <c r="V204" s="196"/>
      <c r="W204" s="65"/>
      <c r="AF204" s="58"/>
    </row>
    <row r="205" spans="3:32" x14ac:dyDescent="0.25">
      <c r="C205" s="65"/>
      <c r="D205" s="65"/>
      <c r="E205" s="65"/>
      <c r="F205" s="65"/>
      <c r="G205" s="160"/>
      <c r="H205" s="160"/>
      <c r="I205" s="110"/>
      <c r="J205" s="160"/>
      <c r="K205" s="160"/>
      <c r="L205" s="105"/>
      <c r="M205" s="196"/>
      <c r="N205" s="160"/>
      <c r="O205" s="196"/>
      <c r="P205" s="160"/>
      <c r="Q205" s="65"/>
      <c r="R205" s="160"/>
      <c r="S205" s="160"/>
      <c r="T205" s="196"/>
      <c r="U205" s="196"/>
      <c r="V205" s="196"/>
      <c r="W205" s="65"/>
      <c r="AF205" s="58"/>
    </row>
    <row r="206" spans="3:32" x14ac:dyDescent="0.25">
      <c r="C206" s="65"/>
      <c r="D206" s="65"/>
      <c r="E206" s="65"/>
      <c r="F206" s="65"/>
      <c r="G206" s="160"/>
      <c r="H206" s="160"/>
      <c r="I206" s="110"/>
      <c r="J206" s="160"/>
      <c r="K206" s="160"/>
      <c r="L206" s="105"/>
      <c r="M206" s="196"/>
      <c r="N206" s="160"/>
      <c r="O206" s="196"/>
      <c r="P206" s="160"/>
      <c r="Q206" s="65"/>
      <c r="R206" s="160"/>
      <c r="S206" s="160"/>
      <c r="T206" s="196"/>
      <c r="U206" s="196"/>
      <c r="V206" s="196"/>
      <c r="W206" s="65"/>
      <c r="AF206" s="58"/>
    </row>
    <row r="207" spans="3:32" x14ac:dyDescent="0.25">
      <c r="C207" s="65"/>
      <c r="D207" s="65"/>
      <c r="E207" s="65"/>
      <c r="F207" s="65"/>
      <c r="G207" s="160"/>
      <c r="H207" s="160"/>
      <c r="I207" s="110"/>
      <c r="J207" s="160"/>
      <c r="K207" s="160"/>
      <c r="L207" s="105"/>
      <c r="M207" s="196"/>
      <c r="N207" s="160"/>
      <c r="O207" s="196"/>
      <c r="P207" s="160"/>
      <c r="Q207" s="65"/>
      <c r="R207" s="160"/>
      <c r="S207" s="160"/>
      <c r="T207" s="196"/>
      <c r="U207" s="196"/>
      <c r="V207" s="196"/>
      <c r="W207" s="65"/>
      <c r="AF207" s="58"/>
    </row>
    <row r="208" spans="3:32" x14ac:dyDescent="0.25">
      <c r="C208" s="65"/>
      <c r="D208" s="65"/>
      <c r="E208" s="65"/>
      <c r="F208" s="65"/>
      <c r="G208" s="160"/>
      <c r="H208" s="160"/>
      <c r="I208" s="110"/>
      <c r="J208" s="160"/>
      <c r="K208" s="160"/>
      <c r="L208" s="105"/>
      <c r="M208" s="196"/>
      <c r="N208" s="160"/>
      <c r="O208" s="196"/>
      <c r="P208" s="160"/>
      <c r="Q208" s="65"/>
      <c r="R208" s="160"/>
      <c r="S208" s="160"/>
      <c r="T208" s="196"/>
      <c r="U208" s="196"/>
      <c r="V208" s="196"/>
      <c r="W208" s="65"/>
      <c r="AF208" s="58"/>
    </row>
  </sheetData>
  <mergeCells count="307">
    <mergeCell ref="L37:L43"/>
    <mergeCell ref="M37:M43"/>
    <mergeCell ref="M45:M48"/>
    <mergeCell ref="L45:L48"/>
    <mergeCell ref="I49:I50"/>
    <mergeCell ref="J49:J50"/>
    <mergeCell ref="M49:M50"/>
    <mergeCell ref="M28:M30"/>
    <mergeCell ref="L28:L30"/>
    <mergeCell ref="I31:I32"/>
    <mergeCell ref="J31:J32"/>
    <mergeCell ref="K31:K32"/>
    <mergeCell ref="L31:L32"/>
    <mergeCell ref="M31:M32"/>
    <mergeCell ref="I34:I35"/>
    <mergeCell ref="J34:J35"/>
    <mergeCell ref="K34:K35"/>
    <mergeCell ref="L34:L35"/>
    <mergeCell ref="M34:M35"/>
    <mergeCell ref="M6:M7"/>
    <mergeCell ref="L157:L158"/>
    <mergeCell ref="M157:M158"/>
    <mergeCell ref="J149:J150"/>
    <mergeCell ref="K149:K150"/>
    <mergeCell ref="K49:K50"/>
    <mergeCell ref="L59:L60"/>
    <mergeCell ref="M59:M60"/>
    <mergeCell ref="L64:L66"/>
    <mergeCell ref="M64:M66"/>
    <mergeCell ref="L70:L71"/>
    <mergeCell ref="M70:M71"/>
    <mergeCell ref="L104:L113"/>
    <mergeCell ref="M104:M113"/>
    <mergeCell ref="M114:M117"/>
    <mergeCell ref="M122:M127"/>
    <mergeCell ref="L122:L127"/>
    <mergeCell ref="J130:J131"/>
    <mergeCell ref="K154:K155"/>
    <mergeCell ref="J154:J155"/>
    <mergeCell ref="J152:J153"/>
    <mergeCell ref="K152:K153"/>
    <mergeCell ref="J138:J139"/>
    <mergeCell ref="K138:K139"/>
    <mergeCell ref="D154:D156"/>
    <mergeCell ref="E154:E156"/>
    <mergeCell ref="F154:F156"/>
    <mergeCell ref="G154:G156"/>
    <mergeCell ref="H154:H156"/>
    <mergeCell ref="D129:D131"/>
    <mergeCell ref="E129:E131"/>
    <mergeCell ref="F129:F131"/>
    <mergeCell ref="G129:G131"/>
    <mergeCell ref="H129:H131"/>
    <mergeCell ref="D34:D35"/>
    <mergeCell ref="E34:E35"/>
    <mergeCell ref="F34:F35"/>
    <mergeCell ref="G34:G35"/>
    <mergeCell ref="H34:H35"/>
    <mergeCell ref="D104:D113"/>
    <mergeCell ref="E104:E113"/>
    <mergeCell ref="F104:F113"/>
    <mergeCell ref="G104:G113"/>
    <mergeCell ref="H104:H113"/>
    <mergeCell ref="H49:H50"/>
    <mergeCell ref="G49:G50"/>
    <mergeCell ref="F49:F50"/>
    <mergeCell ref="E49:E50"/>
    <mergeCell ref="D49:D50"/>
    <mergeCell ref="H70:H71"/>
    <mergeCell ref="D59:D60"/>
    <mergeCell ref="E59:E60"/>
    <mergeCell ref="F45:F48"/>
    <mergeCell ref="G45:G48"/>
    <mergeCell ref="H45:H48"/>
    <mergeCell ref="F59:F60"/>
    <mergeCell ref="G59:G60"/>
    <mergeCell ref="H59:H60"/>
    <mergeCell ref="AJ138:AJ156"/>
    <mergeCell ref="AK138:AK156"/>
    <mergeCell ref="AJ157:AJ161"/>
    <mergeCell ref="AK157:AK161"/>
    <mergeCell ref="AJ114:AJ121"/>
    <mergeCell ref="AK114:AK121"/>
    <mergeCell ref="AJ122:AJ133"/>
    <mergeCell ref="AK122:AK133"/>
    <mergeCell ref="AJ134:AJ137"/>
    <mergeCell ref="AK134:AK137"/>
    <mergeCell ref="AJ79:AJ113"/>
    <mergeCell ref="AK79:AK113"/>
    <mergeCell ref="AJ55:AJ58"/>
    <mergeCell ref="AK55:AK58"/>
    <mergeCell ref="AJ59:AJ63"/>
    <mergeCell ref="AK59:AK63"/>
    <mergeCell ref="AJ64:AJ69"/>
    <mergeCell ref="T28:T30"/>
    <mergeCell ref="U28:U30"/>
    <mergeCell ref="V28:V30"/>
    <mergeCell ref="W28:W30"/>
    <mergeCell ref="X28:X30"/>
    <mergeCell ref="X64:X65"/>
    <mergeCell ref="Y80:Y81"/>
    <mergeCell ref="AJ28:AJ36"/>
    <mergeCell ref="AK28:AK36"/>
    <mergeCell ref="AJ37:AJ50"/>
    <mergeCell ref="AK37:AK50"/>
    <mergeCell ref="AJ51:AJ54"/>
    <mergeCell ref="AK51:AK54"/>
    <mergeCell ref="AK64:AK69"/>
    <mergeCell ref="AJ75:AJ78"/>
    <mergeCell ref="AK75:AK78"/>
    <mergeCell ref="AJ3:AJ7"/>
    <mergeCell ref="AK3:AK7"/>
    <mergeCell ref="AJ8:AJ11"/>
    <mergeCell ref="AK8:AK11"/>
    <mergeCell ref="AJ12:AJ15"/>
    <mergeCell ref="AK12:AK15"/>
    <mergeCell ref="N37:N38"/>
    <mergeCell ref="AJ70:AJ74"/>
    <mergeCell ref="AK70:AK74"/>
    <mergeCell ref="AJ16:AJ19"/>
    <mergeCell ref="AK16:AK19"/>
    <mergeCell ref="AJ20:AJ23"/>
    <mergeCell ref="AK20:AK23"/>
    <mergeCell ref="AJ24:AJ27"/>
    <mergeCell ref="AK24:AK27"/>
    <mergeCell ref="AD49:AD50"/>
    <mergeCell ref="AD37:AD38"/>
    <mergeCell ref="AD28:AD30"/>
    <mergeCell ref="N64:N65"/>
    <mergeCell ref="V64:V65"/>
    <mergeCell ref="T64:T65"/>
    <mergeCell ref="U64:U65"/>
    <mergeCell ref="W64:W65"/>
    <mergeCell ref="AG1:AI1"/>
    <mergeCell ref="Y1:AA1"/>
    <mergeCell ref="Y125:Y127"/>
    <mergeCell ref="Z125:Z127"/>
    <mergeCell ref="AA125:AA127"/>
    <mergeCell ref="AG125:AG127"/>
    <mergeCell ref="AH125:AH127"/>
    <mergeCell ref="AI125:AI127"/>
    <mergeCell ref="Y123:Y124"/>
    <mergeCell ref="Z123:Z124"/>
    <mergeCell ref="AA123:AA124"/>
    <mergeCell ref="AG123:AG124"/>
    <mergeCell ref="AH123:AH124"/>
    <mergeCell ref="AI123:AI124"/>
    <mergeCell ref="AA80:AA81"/>
    <mergeCell ref="AG80:AG81"/>
    <mergeCell ref="AH80:AH81"/>
    <mergeCell ref="AI80:AI81"/>
    <mergeCell ref="AB28:AB30"/>
    <mergeCell ref="AC28:AC30"/>
    <mergeCell ref="AE28:AE30"/>
    <mergeCell ref="Z80:Z81"/>
    <mergeCell ref="AD79:AD82"/>
    <mergeCell ref="AD64:AD65"/>
    <mergeCell ref="A114:A121"/>
    <mergeCell ref="A122:A133"/>
    <mergeCell ref="A134:A137"/>
    <mergeCell ref="C138:C147"/>
    <mergeCell ref="A138:A156"/>
    <mergeCell ref="C119:C120"/>
    <mergeCell ref="C114:C117"/>
    <mergeCell ref="C122:C127"/>
    <mergeCell ref="C132:C133"/>
    <mergeCell ref="B122:B133"/>
    <mergeCell ref="C129:C131"/>
    <mergeCell ref="C59:C60"/>
    <mergeCell ref="B59:B63"/>
    <mergeCell ref="B55:B58"/>
    <mergeCell ref="C34:C35"/>
    <mergeCell ref="A28:A36"/>
    <mergeCell ref="C28:C32"/>
    <mergeCell ref="B28:B36"/>
    <mergeCell ref="A37:A50"/>
    <mergeCell ref="A59:A63"/>
    <mergeCell ref="C37:C43"/>
    <mergeCell ref="C45:C48"/>
    <mergeCell ref="B12:B15"/>
    <mergeCell ref="A16:A19"/>
    <mergeCell ref="B16:B19"/>
    <mergeCell ref="A20:A23"/>
    <mergeCell ref="B20:B23"/>
    <mergeCell ref="A157:A161"/>
    <mergeCell ref="C157:C158"/>
    <mergeCell ref="C6:C7"/>
    <mergeCell ref="B3:B7"/>
    <mergeCell ref="A3:A7"/>
    <mergeCell ref="A8:A11"/>
    <mergeCell ref="B8:B11"/>
    <mergeCell ref="A12:A15"/>
    <mergeCell ref="B134:B137"/>
    <mergeCell ref="B157:B161"/>
    <mergeCell ref="C149:C153"/>
    <mergeCell ref="C154:C156"/>
    <mergeCell ref="B138:B156"/>
    <mergeCell ref="B114:B121"/>
    <mergeCell ref="A70:A74"/>
    <mergeCell ref="B70:B74"/>
    <mergeCell ref="A75:A78"/>
    <mergeCell ref="A24:A27"/>
    <mergeCell ref="B24:B27"/>
    <mergeCell ref="A79:A113"/>
    <mergeCell ref="C79:C92"/>
    <mergeCell ref="B79:B113"/>
    <mergeCell ref="C94:C103"/>
    <mergeCell ref="C104:C113"/>
    <mergeCell ref="B75:B78"/>
    <mergeCell ref="L49:L50"/>
    <mergeCell ref="C70:C71"/>
    <mergeCell ref="C49:C50"/>
    <mergeCell ref="B37:B50"/>
    <mergeCell ref="A64:A69"/>
    <mergeCell ref="B64:B69"/>
    <mergeCell ref="C64:C66"/>
    <mergeCell ref="D64:D66"/>
    <mergeCell ref="E64:E66"/>
    <mergeCell ref="D45:D48"/>
    <mergeCell ref="E45:E48"/>
    <mergeCell ref="D70:D71"/>
    <mergeCell ref="E70:E71"/>
    <mergeCell ref="F64:F66"/>
    <mergeCell ref="G64:G66"/>
    <mergeCell ref="H64:H66"/>
    <mergeCell ref="F70:F71"/>
    <mergeCell ref="G70:G71"/>
    <mergeCell ref="M79:M82"/>
    <mergeCell ref="O123:O124"/>
    <mergeCell ref="P123:P124"/>
    <mergeCell ref="Q123:Q124"/>
    <mergeCell ref="R123:R124"/>
    <mergeCell ref="N79:N82"/>
    <mergeCell ref="O80:O81"/>
    <mergeCell ref="AD114:AD117"/>
    <mergeCell ref="N114:N117"/>
    <mergeCell ref="AD122:AD127"/>
    <mergeCell ref="N122:N127"/>
    <mergeCell ref="U115:U116"/>
    <mergeCell ref="V115:V116"/>
    <mergeCell ref="W115:W116"/>
    <mergeCell ref="X115:X116"/>
    <mergeCell ref="T114:T117"/>
    <mergeCell ref="D6:D7"/>
    <mergeCell ref="E6:E7"/>
    <mergeCell ref="F6:F7"/>
    <mergeCell ref="G6:G7"/>
    <mergeCell ref="D28:D32"/>
    <mergeCell ref="E28:E32"/>
    <mergeCell ref="F28:F32"/>
    <mergeCell ref="G28:G32"/>
    <mergeCell ref="H28:H32"/>
    <mergeCell ref="H6:H7"/>
    <mergeCell ref="D157:D158"/>
    <mergeCell ref="E157:E158"/>
    <mergeCell ref="F157:F158"/>
    <mergeCell ref="G157:G158"/>
    <mergeCell ref="H157:H158"/>
    <mergeCell ref="D114:D117"/>
    <mergeCell ref="E114:E117"/>
    <mergeCell ref="F114:F117"/>
    <mergeCell ref="G114:G117"/>
    <mergeCell ref="H114:H117"/>
    <mergeCell ref="D149:D153"/>
    <mergeCell ref="E149:E153"/>
    <mergeCell ref="F149:F153"/>
    <mergeCell ref="G149:G153"/>
    <mergeCell ref="H149:H153"/>
    <mergeCell ref="D119:D120"/>
    <mergeCell ref="E119:E120"/>
    <mergeCell ref="F119:F120"/>
    <mergeCell ref="G119:G120"/>
    <mergeCell ref="D132:D133"/>
    <mergeCell ref="E132:E133"/>
    <mergeCell ref="F132:F133"/>
    <mergeCell ref="G132:G133"/>
    <mergeCell ref="H132:H133"/>
    <mergeCell ref="I115:I117"/>
    <mergeCell ref="J115:J117"/>
    <mergeCell ref="K115:K117"/>
    <mergeCell ref="M119:M120"/>
    <mergeCell ref="L119:L120"/>
    <mergeCell ref="K125:K127"/>
    <mergeCell ref="J125:J127"/>
    <mergeCell ref="I125:I127"/>
    <mergeCell ref="L114:L117"/>
    <mergeCell ref="AB165:AC165"/>
    <mergeCell ref="AB166:AC166"/>
    <mergeCell ref="AB167:AC167"/>
    <mergeCell ref="AB168:AC168"/>
    <mergeCell ref="AB169:AC169"/>
    <mergeCell ref="L129:L131"/>
    <mergeCell ref="M129:M131"/>
    <mergeCell ref="M132:M133"/>
    <mergeCell ref="H119:H120"/>
    <mergeCell ref="K130:K131"/>
    <mergeCell ref="L154:L156"/>
    <mergeCell ref="M154:M156"/>
    <mergeCell ref="I141:I143"/>
    <mergeCell ref="J141:J143"/>
    <mergeCell ref="K141:K143"/>
    <mergeCell ref="I130:I131"/>
    <mergeCell ref="I154:I155"/>
    <mergeCell ref="K144:K147"/>
    <mergeCell ref="J146:J147"/>
    <mergeCell ref="I146:I147"/>
    <mergeCell ref="I152:I153"/>
  </mergeCells>
  <pageMargins left="0.25" right="0.25" top="0.75" bottom="0.75" header="0.3" footer="0.3"/>
  <pageSetup paperSize="9" scale="3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zoomScale="110" zoomScaleNormal="110" workbookViewId="0">
      <pane xSplit="3" ySplit="2" topLeftCell="D3" activePane="bottomRight" state="frozen"/>
      <selection pane="topRight" activeCell="D1" sqref="D1"/>
      <selection pane="bottomLeft" activeCell="A3" sqref="A3"/>
      <selection pane="bottomRight" activeCell="D3" sqref="D3"/>
    </sheetView>
  </sheetViews>
  <sheetFormatPr defaultRowHeight="15" x14ac:dyDescent="0.25"/>
  <cols>
    <col min="1" max="1" width="10.5703125" customWidth="1"/>
    <col min="2" max="2" width="15" style="487" bestFit="1" customWidth="1"/>
    <col min="3" max="3" width="20" style="475" customWidth="1"/>
    <col min="4" max="4" width="42.85546875" style="475" customWidth="1"/>
    <col min="5" max="5" width="16.28515625" style="475" customWidth="1"/>
    <col min="6" max="6" width="23.5703125" style="475" customWidth="1"/>
    <col min="7" max="7" width="16.5703125" style="475" customWidth="1"/>
    <col min="8" max="8" width="18" style="475" customWidth="1"/>
    <col min="9" max="9" width="16.42578125" style="475" customWidth="1"/>
    <col min="10" max="10" width="21" style="475" customWidth="1"/>
    <col min="11" max="11" width="21.85546875" style="475" customWidth="1"/>
    <col min="12" max="12" width="15.42578125" style="476" customWidth="1"/>
    <col min="13" max="13" width="26.140625" style="476" customWidth="1"/>
    <col min="14" max="14" width="15.85546875" style="476" customWidth="1"/>
    <col min="15" max="15" width="16.85546875" style="476" customWidth="1"/>
    <col min="16" max="16" width="26.7109375" style="476" customWidth="1"/>
    <col min="17" max="17" width="14.85546875" style="475" customWidth="1"/>
    <col min="18" max="18" width="13" style="477" customWidth="1"/>
  </cols>
  <sheetData>
    <row r="1" spans="1:18" ht="127.5" customHeight="1" x14ac:dyDescent="0.25">
      <c r="A1" s="564" t="s">
        <v>40</v>
      </c>
      <c r="B1" s="565" t="s">
        <v>368</v>
      </c>
      <c r="C1" s="566" t="s">
        <v>369</v>
      </c>
      <c r="D1" s="570" t="s">
        <v>669</v>
      </c>
      <c r="E1" s="564" t="s">
        <v>683</v>
      </c>
      <c r="F1" s="564" t="s">
        <v>682</v>
      </c>
      <c r="G1" s="564" t="s">
        <v>681</v>
      </c>
      <c r="H1" s="564" t="s">
        <v>680</v>
      </c>
      <c r="I1" s="564" t="s">
        <v>679</v>
      </c>
      <c r="J1" s="567" t="s">
        <v>678</v>
      </c>
      <c r="K1" s="564" t="s">
        <v>677</v>
      </c>
      <c r="L1" s="564" t="s">
        <v>676</v>
      </c>
      <c r="M1" s="564" t="s">
        <v>675</v>
      </c>
      <c r="N1" s="564" t="s">
        <v>674</v>
      </c>
      <c r="O1" s="564" t="s">
        <v>673</v>
      </c>
      <c r="P1" s="564" t="s">
        <v>672</v>
      </c>
      <c r="Q1" s="568" t="s">
        <v>671</v>
      </c>
      <c r="R1" s="564" t="s">
        <v>670</v>
      </c>
    </row>
    <row r="2" spans="1:18" x14ac:dyDescent="0.25">
      <c r="A2" s="489"/>
      <c r="B2" s="478"/>
      <c r="C2" s="468"/>
      <c r="D2" s="468"/>
      <c r="E2" s="469"/>
      <c r="F2" s="469"/>
      <c r="G2" s="469"/>
      <c r="H2" s="469"/>
      <c r="I2" s="469"/>
      <c r="J2" s="469"/>
      <c r="K2" s="469"/>
      <c r="L2" s="469"/>
      <c r="M2" s="469"/>
      <c r="N2" s="469"/>
      <c r="O2" s="469"/>
      <c r="P2" s="469"/>
      <c r="Q2" s="469"/>
      <c r="R2" s="469"/>
    </row>
    <row r="3" spans="1:18" ht="213.75" customHeight="1" x14ac:dyDescent="0.25">
      <c r="A3" s="488" t="s">
        <v>71</v>
      </c>
      <c r="B3" s="479" t="s">
        <v>370</v>
      </c>
      <c r="C3" s="571" t="s">
        <v>99</v>
      </c>
      <c r="D3" s="569" t="s">
        <v>756</v>
      </c>
      <c r="E3" s="466" t="s">
        <v>371</v>
      </c>
      <c r="F3" s="466" t="s">
        <v>371</v>
      </c>
      <c r="G3" s="466" t="s">
        <v>109</v>
      </c>
      <c r="H3" s="466" t="s">
        <v>109</v>
      </c>
      <c r="I3" s="466" t="s">
        <v>109</v>
      </c>
      <c r="J3" s="466" t="s">
        <v>684</v>
      </c>
      <c r="K3" s="466" t="s">
        <v>371</v>
      </c>
      <c r="L3" s="466" t="s">
        <v>371</v>
      </c>
      <c r="M3" s="466" t="s">
        <v>109</v>
      </c>
      <c r="N3" s="466" t="s">
        <v>109</v>
      </c>
      <c r="O3" s="466" t="s">
        <v>109</v>
      </c>
      <c r="P3" s="466" t="s">
        <v>109</v>
      </c>
      <c r="Q3" s="466" t="s">
        <v>371</v>
      </c>
      <c r="R3" s="466" t="s">
        <v>109</v>
      </c>
    </row>
    <row r="4" spans="1:18" x14ac:dyDescent="0.25">
      <c r="A4" s="489"/>
      <c r="B4" s="480"/>
      <c r="C4" s="469"/>
      <c r="D4" s="589"/>
      <c r="E4" s="469"/>
      <c r="F4" s="469"/>
      <c r="G4" s="469"/>
      <c r="H4" s="469"/>
      <c r="I4" s="469"/>
      <c r="J4" s="469"/>
      <c r="K4" s="469"/>
      <c r="L4" s="469"/>
      <c r="M4" s="469"/>
      <c r="N4" s="469"/>
      <c r="O4" s="469"/>
      <c r="P4" s="469"/>
      <c r="Q4" s="469"/>
      <c r="R4" s="469"/>
    </row>
    <row r="5" spans="1:18" ht="156" x14ac:dyDescent="0.25">
      <c r="A5" s="488" t="s">
        <v>74</v>
      </c>
      <c r="B5" s="479" t="s">
        <v>372</v>
      </c>
      <c r="C5" s="571" t="s">
        <v>90</v>
      </c>
      <c r="D5" s="569" t="s">
        <v>757</v>
      </c>
      <c r="E5" s="466" t="s">
        <v>371</v>
      </c>
      <c r="F5" s="466" t="s">
        <v>371</v>
      </c>
      <c r="G5" s="466" t="s">
        <v>109</v>
      </c>
      <c r="H5" s="466" t="s">
        <v>109</v>
      </c>
      <c r="I5" s="467" t="s">
        <v>371</v>
      </c>
      <c r="J5" s="466" t="s">
        <v>387</v>
      </c>
      <c r="K5" s="466" t="s">
        <v>371</v>
      </c>
      <c r="L5" s="466" t="s">
        <v>371</v>
      </c>
      <c r="M5" s="466" t="s">
        <v>371</v>
      </c>
      <c r="N5" s="466" t="s">
        <v>109</v>
      </c>
      <c r="O5" s="466" t="s">
        <v>371</v>
      </c>
      <c r="P5" s="466" t="s">
        <v>109</v>
      </c>
      <c r="Q5" s="466" t="s">
        <v>371</v>
      </c>
      <c r="R5" s="466" t="s">
        <v>371</v>
      </c>
    </row>
    <row r="6" spans="1:18" x14ac:dyDescent="0.25">
      <c r="A6" s="489"/>
      <c r="B6" s="480"/>
      <c r="C6" s="469"/>
      <c r="D6" s="469"/>
      <c r="E6" s="469"/>
      <c r="F6" s="469"/>
      <c r="G6" s="469"/>
      <c r="H6" s="469"/>
      <c r="I6" s="469"/>
      <c r="J6" s="469"/>
      <c r="K6" s="469"/>
      <c r="L6" s="469"/>
      <c r="M6" s="469"/>
      <c r="N6" s="469"/>
      <c r="O6" s="469"/>
      <c r="P6" s="469"/>
      <c r="Q6" s="469"/>
      <c r="R6" s="469"/>
    </row>
    <row r="7" spans="1:18" ht="39.75" customHeight="1" x14ac:dyDescent="0.25">
      <c r="A7" s="488" t="s">
        <v>77</v>
      </c>
      <c r="B7" s="481" t="s">
        <v>373</v>
      </c>
      <c r="C7" s="571" t="s">
        <v>91</v>
      </c>
      <c r="D7" s="789" t="s">
        <v>755</v>
      </c>
      <c r="E7" s="466" t="s">
        <v>371</v>
      </c>
      <c r="F7" s="466" t="s">
        <v>371</v>
      </c>
      <c r="G7" s="466" t="s">
        <v>109</v>
      </c>
      <c r="H7" s="466" t="s">
        <v>109</v>
      </c>
      <c r="I7" s="466" t="s">
        <v>109</v>
      </c>
      <c r="J7" s="466" t="s">
        <v>387</v>
      </c>
      <c r="K7" s="466" t="s">
        <v>371</v>
      </c>
      <c r="L7" s="466" t="s">
        <v>371</v>
      </c>
      <c r="M7" s="466" t="s">
        <v>109</v>
      </c>
      <c r="N7" s="466" t="s">
        <v>109</v>
      </c>
      <c r="O7" s="466" t="s">
        <v>109</v>
      </c>
      <c r="P7" s="466" t="s">
        <v>109</v>
      </c>
      <c r="Q7" s="466" t="s">
        <v>371</v>
      </c>
      <c r="R7" s="466" t="s">
        <v>109</v>
      </c>
    </row>
    <row r="8" spans="1:18" ht="141" customHeight="1" x14ac:dyDescent="0.25">
      <c r="A8" s="488"/>
      <c r="B8" s="481" t="s">
        <v>374</v>
      </c>
      <c r="C8" s="571" t="s">
        <v>91</v>
      </c>
      <c r="D8" s="790"/>
      <c r="E8" s="466" t="s">
        <v>371</v>
      </c>
      <c r="F8" s="466" t="s">
        <v>371</v>
      </c>
      <c r="G8" s="466" t="s">
        <v>109</v>
      </c>
      <c r="H8" s="466" t="s">
        <v>109</v>
      </c>
      <c r="I8" s="466" t="s">
        <v>109</v>
      </c>
      <c r="J8" s="466" t="s">
        <v>387</v>
      </c>
      <c r="K8" s="466" t="s">
        <v>371</v>
      </c>
      <c r="L8" s="466" t="s">
        <v>371</v>
      </c>
      <c r="M8" s="466" t="s">
        <v>109</v>
      </c>
      <c r="N8" s="466" t="s">
        <v>109</v>
      </c>
      <c r="O8" s="466" t="s">
        <v>109</v>
      </c>
      <c r="P8" s="466" t="s">
        <v>109</v>
      </c>
      <c r="Q8" s="466" t="s">
        <v>371</v>
      </c>
      <c r="R8" s="466" t="s">
        <v>109</v>
      </c>
    </row>
    <row r="9" spans="1:18" ht="208.5" customHeight="1" x14ac:dyDescent="0.25">
      <c r="A9" s="488"/>
      <c r="B9" s="481" t="s">
        <v>184</v>
      </c>
      <c r="C9" s="571" t="s">
        <v>91</v>
      </c>
      <c r="D9" s="569" t="s">
        <v>753</v>
      </c>
      <c r="E9" s="466" t="s">
        <v>371</v>
      </c>
      <c r="F9" s="466" t="s">
        <v>371</v>
      </c>
      <c r="G9" s="466" t="s">
        <v>109</v>
      </c>
      <c r="H9" s="466" t="s">
        <v>109</v>
      </c>
      <c r="I9" s="466" t="s">
        <v>109</v>
      </c>
      <c r="J9" s="466" t="s">
        <v>387</v>
      </c>
      <c r="K9" s="466" t="s">
        <v>371</v>
      </c>
      <c r="L9" s="466" t="s">
        <v>371</v>
      </c>
      <c r="M9" s="466" t="s">
        <v>109</v>
      </c>
      <c r="N9" s="466" t="s">
        <v>109</v>
      </c>
      <c r="O9" s="466" t="s">
        <v>109</v>
      </c>
      <c r="P9" s="466" t="s">
        <v>109</v>
      </c>
      <c r="Q9" s="466" t="s">
        <v>371</v>
      </c>
      <c r="R9" s="466" t="s">
        <v>109</v>
      </c>
    </row>
    <row r="10" spans="1:18" ht="155.25" customHeight="1" x14ac:dyDescent="0.25">
      <c r="A10" s="488"/>
      <c r="B10" s="481" t="s">
        <v>375</v>
      </c>
      <c r="C10" s="470" t="s">
        <v>91</v>
      </c>
      <c r="D10" s="569" t="s">
        <v>754</v>
      </c>
      <c r="E10" s="466" t="s">
        <v>371</v>
      </c>
      <c r="F10" s="466" t="s">
        <v>371</v>
      </c>
      <c r="G10" s="466" t="s">
        <v>109</v>
      </c>
      <c r="H10" s="466" t="s">
        <v>109</v>
      </c>
      <c r="I10" s="466" t="s">
        <v>109</v>
      </c>
      <c r="J10" s="466" t="s">
        <v>387</v>
      </c>
      <c r="K10" s="466" t="s">
        <v>371</v>
      </c>
      <c r="L10" s="466" t="s">
        <v>371</v>
      </c>
      <c r="M10" s="466" t="s">
        <v>109</v>
      </c>
      <c r="N10" s="466" t="s">
        <v>109</v>
      </c>
      <c r="O10" s="466" t="s">
        <v>109</v>
      </c>
      <c r="P10" s="466" t="s">
        <v>109</v>
      </c>
      <c r="Q10" s="466" t="s">
        <v>371</v>
      </c>
      <c r="R10" s="466" t="s">
        <v>109</v>
      </c>
    </row>
    <row r="11" spans="1:18" x14ac:dyDescent="0.25">
      <c r="A11" s="489"/>
      <c r="B11" s="480"/>
      <c r="C11" s="469"/>
      <c r="D11" s="469"/>
      <c r="E11" s="469"/>
      <c r="F11" s="469"/>
      <c r="G11" s="469"/>
      <c r="H11" s="469"/>
      <c r="I11" s="469"/>
      <c r="J11" s="469"/>
      <c r="K11" s="469"/>
      <c r="L11" s="469"/>
      <c r="M11" s="469"/>
      <c r="N11" s="469"/>
      <c r="O11" s="469"/>
      <c r="P11" s="469"/>
      <c r="Q11" s="469"/>
      <c r="R11" s="469"/>
    </row>
    <row r="12" spans="1:18" ht="204" x14ac:dyDescent="0.25">
      <c r="A12" s="488" t="s">
        <v>69</v>
      </c>
      <c r="B12" s="481" t="s">
        <v>376</v>
      </c>
      <c r="C12" s="470" t="s">
        <v>377</v>
      </c>
      <c r="D12" s="569" t="s">
        <v>752</v>
      </c>
      <c r="E12" s="466" t="s">
        <v>371</v>
      </c>
      <c r="F12" s="466" t="s">
        <v>371</v>
      </c>
      <c r="G12" s="466" t="s">
        <v>109</v>
      </c>
      <c r="H12" s="466" t="s">
        <v>109</v>
      </c>
      <c r="I12" s="467" t="s">
        <v>371</v>
      </c>
      <c r="J12" s="466" t="s">
        <v>387</v>
      </c>
      <c r="K12" s="466" t="s">
        <v>371</v>
      </c>
      <c r="L12" s="466" t="s">
        <v>371</v>
      </c>
      <c r="M12" s="466" t="s">
        <v>371</v>
      </c>
      <c r="N12" s="466" t="s">
        <v>109</v>
      </c>
      <c r="O12" s="466" t="s">
        <v>371</v>
      </c>
      <c r="P12" s="466" t="s">
        <v>109</v>
      </c>
      <c r="Q12" s="466" t="s">
        <v>371</v>
      </c>
      <c r="R12" s="466" t="s">
        <v>371</v>
      </c>
    </row>
    <row r="13" spans="1:18" ht="131.25" customHeight="1" x14ac:dyDescent="0.25">
      <c r="A13" s="488"/>
      <c r="B13" s="481" t="s">
        <v>184</v>
      </c>
      <c r="C13" s="470" t="s">
        <v>378</v>
      </c>
      <c r="D13" s="569" t="s">
        <v>751</v>
      </c>
      <c r="E13" s="466" t="s">
        <v>371</v>
      </c>
      <c r="F13" s="466" t="s">
        <v>371</v>
      </c>
      <c r="G13" s="466" t="s">
        <v>109</v>
      </c>
      <c r="H13" s="466" t="s">
        <v>109</v>
      </c>
      <c r="I13" s="466" t="s">
        <v>109</v>
      </c>
      <c r="J13" s="466" t="s">
        <v>387</v>
      </c>
      <c r="K13" s="466" t="s">
        <v>371</v>
      </c>
      <c r="L13" s="466" t="s">
        <v>371</v>
      </c>
      <c r="M13" s="466" t="s">
        <v>109</v>
      </c>
      <c r="N13" s="466" t="s">
        <v>109</v>
      </c>
      <c r="O13" s="466" t="s">
        <v>109</v>
      </c>
      <c r="P13" s="466" t="s">
        <v>109</v>
      </c>
      <c r="Q13" s="466" t="s">
        <v>371</v>
      </c>
      <c r="R13" s="466" t="s">
        <v>109</v>
      </c>
    </row>
    <row r="14" spans="1:18" ht="101.25" customHeight="1" x14ac:dyDescent="0.25">
      <c r="A14" s="488"/>
      <c r="B14" s="482" t="s">
        <v>186</v>
      </c>
      <c r="C14" s="515" t="s">
        <v>468</v>
      </c>
      <c r="D14" s="515" t="s">
        <v>750</v>
      </c>
      <c r="E14" s="466" t="s">
        <v>371</v>
      </c>
      <c r="F14" s="466" t="s">
        <v>371</v>
      </c>
      <c r="G14" s="466" t="s">
        <v>371</v>
      </c>
      <c r="H14" s="466" t="s">
        <v>371</v>
      </c>
      <c r="I14" s="466" t="s">
        <v>109</v>
      </c>
      <c r="J14" s="466" t="s">
        <v>387</v>
      </c>
      <c r="K14" s="466" t="s">
        <v>371</v>
      </c>
      <c r="L14" s="466" t="s">
        <v>371</v>
      </c>
      <c r="M14" s="466" t="s">
        <v>371</v>
      </c>
      <c r="N14" s="466" t="s">
        <v>371</v>
      </c>
      <c r="O14" s="466" t="s">
        <v>109</v>
      </c>
      <c r="P14" s="466" t="s">
        <v>109</v>
      </c>
      <c r="Q14" s="466" t="s">
        <v>371</v>
      </c>
      <c r="R14" s="466" t="s">
        <v>109</v>
      </c>
    </row>
    <row r="15" spans="1:18" ht="115.5" customHeight="1" x14ac:dyDescent="0.25">
      <c r="A15" s="488"/>
      <c r="B15" s="479" t="s">
        <v>161</v>
      </c>
      <c r="C15" s="470" t="s">
        <v>100</v>
      </c>
      <c r="D15" s="569" t="s">
        <v>749</v>
      </c>
      <c r="E15" s="466" t="s">
        <v>371</v>
      </c>
      <c r="F15" s="466" t="s">
        <v>371</v>
      </c>
      <c r="G15" s="466" t="s">
        <v>371</v>
      </c>
      <c r="H15" s="466" t="s">
        <v>371</v>
      </c>
      <c r="I15" s="466" t="s">
        <v>109</v>
      </c>
      <c r="J15" s="466" t="s">
        <v>387</v>
      </c>
      <c r="K15" s="466" t="s">
        <v>371</v>
      </c>
      <c r="L15" s="466" t="s">
        <v>371</v>
      </c>
      <c r="M15" s="466" t="s">
        <v>371</v>
      </c>
      <c r="N15" s="466" t="s">
        <v>371</v>
      </c>
      <c r="O15" s="466" t="s">
        <v>109</v>
      </c>
      <c r="P15" s="466" t="s">
        <v>109</v>
      </c>
      <c r="Q15" s="466" t="s">
        <v>371</v>
      </c>
      <c r="R15" s="466" t="s">
        <v>109</v>
      </c>
    </row>
    <row r="16" spans="1:18" x14ac:dyDescent="0.25">
      <c r="A16" s="489"/>
      <c r="B16" s="478"/>
      <c r="C16" s="468"/>
      <c r="D16" s="468"/>
      <c r="E16" s="469"/>
      <c r="F16" s="469"/>
      <c r="G16" s="469"/>
      <c r="H16" s="469"/>
      <c r="I16" s="469"/>
      <c r="J16" s="469"/>
      <c r="K16" s="469"/>
      <c r="L16" s="469"/>
      <c r="M16" s="469"/>
      <c r="N16" s="469"/>
      <c r="O16" s="469"/>
      <c r="P16" s="469"/>
      <c r="Q16" s="469"/>
      <c r="R16" s="469"/>
    </row>
    <row r="17" spans="1:18" ht="82.5" customHeight="1" x14ac:dyDescent="0.25">
      <c r="A17" s="488" t="s">
        <v>81</v>
      </c>
      <c r="B17" s="482" t="s">
        <v>379</v>
      </c>
      <c r="C17" s="581" t="s">
        <v>380</v>
      </c>
      <c r="D17" s="791" t="s">
        <v>748</v>
      </c>
      <c r="E17" s="466" t="s">
        <v>371</v>
      </c>
      <c r="F17" s="466" t="s">
        <v>371</v>
      </c>
      <c r="G17" s="466" t="s">
        <v>109</v>
      </c>
      <c r="H17" s="466" t="s">
        <v>109</v>
      </c>
      <c r="I17" s="466" t="s">
        <v>109</v>
      </c>
      <c r="J17" s="466" t="s">
        <v>387</v>
      </c>
      <c r="K17" s="466" t="s">
        <v>371</v>
      </c>
      <c r="L17" s="466" t="s">
        <v>371</v>
      </c>
      <c r="M17" s="466" t="s">
        <v>109</v>
      </c>
      <c r="N17" s="466" t="s">
        <v>109</v>
      </c>
      <c r="O17" s="466" t="s">
        <v>109</v>
      </c>
      <c r="P17" s="466" t="s">
        <v>109</v>
      </c>
      <c r="Q17" s="466" t="s">
        <v>371</v>
      </c>
      <c r="R17" s="466" t="s">
        <v>109</v>
      </c>
    </row>
    <row r="18" spans="1:18" ht="57.75" customHeight="1" x14ac:dyDescent="0.25">
      <c r="A18" s="488"/>
      <c r="B18" s="482" t="s">
        <v>184</v>
      </c>
      <c r="C18" s="581" t="s">
        <v>380</v>
      </c>
      <c r="D18" s="792"/>
      <c r="E18" s="466" t="s">
        <v>371</v>
      </c>
      <c r="F18" s="466" t="s">
        <v>371</v>
      </c>
      <c r="G18" s="466" t="s">
        <v>109</v>
      </c>
      <c r="H18" s="466" t="s">
        <v>109</v>
      </c>
      <c r="I18" s="466" t="s">
        <v>109</v>
      </c>
      <c r="J18" s="466" t="s">
        <v>387</v>
      </c>
      <c r="K18" s="466" t="s">
        <v>371</v>
      </c>
      <c r="L18" s="466" t="s">
        <v>371</v>
      </c>
      <c r="M18" s="466" t="s">
        <v>109</v>
      </c>
      <c r="N18" s="466" t="s">
        <v>109</v>
      </c>
      <c r="O18" s="466" t="s">
        <v>109</v>
      </c>
      <c r="P18" s="466" t="s">
        <v>109</v>
      </c>
      <c r="Q18" s="466" t="s">
        <v>371</v>
      </c>
      <c r="R18" s="466" t="s">
        <v>109</v>
      </c>
    </row>
    <row r="19" spans="1:18" x14ac:dyDescent="0.25">
      <c r="A19" s="489"/>
      <c r="B19" s="480"/>
      <c r="C19" s="469"/>
      <c r="D19" s="469"/>
      <c r="E19" s="469"/>
      <c r="F19" s="469"/>
      <c r="G19" s="469"/>
      <c r="H19" s="469"/>
      <c r="I19" s="469"/>
      <c r="J19" s="469"/>
      <c r="K19" s="469"/>
      <c r="L19" s="469"/>
      <c r="M19" s="469"/>
      <c r="N19" s="469"/>
      <c r="O19" s="469"/>
      <c r="P19" s="469"/>
      <c r="Q19" s="469"/>
      <c r="R19" s="469"/>
    </row>
    <row r="20" spans="1:18" ht="144.75" customHeight="1" x14ac:dyDescent="0.25">
      <c r="A20" s="488" t="s">
        <v>83</v>
      </c>
      <c r="B20" s="481" t="s">
        <v>132</v>
      </c>
      <c r="C20" s="470" t="s">
        <v>92</v>
      </c>
      <c r="D20" s="569" t="s">
        <v>747</v>
      </c>
      <c r="E20" s="466" t="s">
        <v>371</v>
      </c>
      <c r="F20" s="466" t="s">
        <v>371</v>
      </c>
      <c r="G20" s="466" t="s">
        <v>109</v>
      </c>
      <c r="H20" s="466" t="s">
        <v>109</v>
      </c>
      <c r="I20" s="467" t="s">
        <v>371</v>
      </c>
      <c r="J20" s="466" t="s">
        <v>387</v>
      </c>
      <c r="K20" s="466" t="s">
        <v>371</v>
      </c>
      <c r="L20" s="466" t="s">
        <v>371</v>
      </c>
      <c r="M20" s="466" t="s">
        <v>371</v>
      </c>
      <c r="N20" s="466" t="s">
        <v>109</v>
      </c>
      <c r="O20" s="466" t="s">
        <v>371</v>
      </c>
      <c r="P20" s="466" t="s">
        <v>109</v>
      </c>
      <c r="Q20" s="466" t="s">
        <v>371</v>
      </c>
      <c r="R20" s="466" t="s">
        <v>371</v>
      </c>
    </row>
    <row r="21" spans="1:18" x14ac:dyDescent="0.25">
      <c r="A21" s="489"/>
      <c r="B21" s="483"/>
      <c r="C21" s="471"/>
      <c r="D21" s="469"/>
      <c r="E21" s="469"/>
      <c r="F21" s="469"/>
      <c r="G21" s="469"/>
      <c r="H21" s="469"/>
      <c r="I21" s="469"/>
      <c r="J21" s="469"/>
      <c r="K21" s="469"/>
      <c r="L21" s="469"/>
      <c r="M21" s="469"/>
      <c r="N21" s="469"/>
      <c r="O21" s="469"/>
      <c r="P21" s="469"/>
      <c r="Q21" s="469"/>
      <c r="R21" s="469"/>
    </row>
    <row r="22" spans="1:18" ht="165.75" customHeight="1" x14ac:dyDescent="0.25">
      <c r="A22" s="488" t="s">
        <v>84</v>
      </c>
      <c r="B22" s="484" t="s">
        <v>376</v>
      </c>
      <c r="C22" s="472" t="s">
        <v>381</v>
      </c>
      <c r="D22" s="569" t="s">
        <v>746</v>
      </c>
      <c r="E22" s="466" t="s">
        <v>371</v>
      </c>
      <c r="F22" s="466" t="s">
        <v>371</v>
      </c>
      <c r="G22" s="466" t="s">
        <v>109</v>
      </c>
      <c r="H22" s="466" t="s">
        <v>109</v>
      </c>
      <c r="I22" s="467" t="s">
        <v>371</v>
      </c>
      <c r="J22" s="466" t="s">
        <v>387</v>
      </c>
      <c r="K22" s="466" t="s">
        <v>371</v>
      </c>
      <c r="L22" s="466" t="s">
        <v>371</v>
      </c>
      <c r="M22" s="466" t="s">
        <v>371</v>
      </c>
      <c r="N22" s="466" t="s">
        <v>109</v>
      </c>
      <c r="O22" s="466" t="s">
        <v>371</v>
      </c>
      <c r="P22" s="466" t="s">
        <v>109</v>
      </c>
      <c r="Q22" s="466" t="s">
        <v>371</v>
      </c>
      <c r="R22" s="466" t="s">
        <v>371</v>
      </c>
    </row>
    <row r="23" spans="1:18" ht="114" customHeight="1" x14ac:dyDescent="0.25">
      <c r="A23" s="488"/>
      <c r="B23" s="484" t="s">
        <v>382</v>
      </c>
      <c r="C23" s="472" t="s">
        <v>383</v>
      </c>
      <c r="D23" s="569" t="s">
        <v>744</v>
      </c>
      <c r="E23" s="466" t="s">
        <v>371</v>
      </c>
      <c r="F23" s="466" t="s">
        <v>371</v>
      </c>
      <c r="G23" s="466" t="s">
        <v>109</v>
      </c>
      <c r="H23" s="466" t="s">
        <v>109</v>
      </c>
      <c r="I23" s="467" t="s">
        <v>371</v>
      </c>
      <c r="J23" s="466" t="s">
        <v>387</v>
      </c>
      <c r="K23" s="466" t="s">
        <v>371</v>
      </c>
      <c r="L23" s="466" t="s">
        <v>371</v>
      </c>
      <c r="M23" s="466" t="s">
        <v>371</v>
      </c>
      <c r="N23" s="466" t="s">
        <v>109</v>
      </c>
      <c r="O23" s="466" t="s">
        <v>371</v>
      </c>
      <c r="P23" s="466" t="s">
        <v>109</v>
      </c>
      <c r="Q23" s="466" t="s">
        <v>371</v>
      </c>
      <c r="R23" s="466" t="s">
        <v>371</v>
      </c>
    </row>
    <row r="24" spans="1:18" ht="112.5" customHeight="1" x14ac:dyDescent="0.25">
      <c r="A24" s="488"/>
      <c r="B24" s="484" t="s">
        <v>382</v>
      </c>
      <c r="C24" s="472" t="s">
        <v>722</v>
      </c>
      <c r="D24" s="569" t="s">
        <v>744</v>
      </c>
      <c r="E24" s="466" t="s">
        <v>371</v>
      </c>
      <c r="F24" s="466" t="s">
        <v>371</v>
      </c>
      <c r="G24" s="466" t="s">
        <v>109</v>
      </c>
      <c r="H24" s="466" t="s">
        <v>109</v>
      </c>
      <c r="I24" s="467" t="s">
        <v>371</v>
      </c>
      <c r="J24" s="466" t="s">
        <v>387</v>
      </c>
      <c r="K24" s="466" t="s">
        <v>371</v>
      </c>
      <c r="L24" s="466" t="s">
        <v>371</v>
      </c>
      <c r="M24" s="466" t="s">
        <v>371</v>
      </c>
      <c r="N24" s="466" t="s">
        <v>109</v>
      </c>
      <c r="O24" s="466" t="s">
        <v>371</v>
      </c>
      <c r="P24" s="466" t="s">
        <v>109</v>
      </c>
      <c r="Q24" s="466" t="s">
        <v>371</v>
      </c>
      <c r="R24" s="466" t="s">
        <v>371</v>
      </c>
    </row>
    <row r="25" spans="1:18" ht="37.5" customHeight="1" x14ac:dyDescent="0.25">
      <c r="A25" s="488"/>
      <c r="B25" s="484" t="s">
        <v>184</v>
      </c>
      <c r="C25" s="582" t="s">
        <v>721</v>
      </c>
      <c r="D25" s="789" t="s">
        <v>745</v>
      </c>
      <c r="E25" s="466" t="s">
        <v>371</v>
      </c>
      <c r="F25" s="466" t="s">
        <v>371</v>
      </c>
      <c r="G25" s="466" t="s">
        <v>109</v>
      </c>
      <c r="H25" s="466" t="s">
        <v>109</v>
      </c>
      <c r="I25" s="466" t="s">
        <v>109</v>
      </c>
      <c r="J25" s="466" t="s">
        <v>387</v>
      </c>
      <c r="K25" s="466" t="s">
        <v>371</v>
      </c>
      <c r="L25" s="466" t="s">
        <v>371</v>
      </c>
      <c r="M25" s="466" t="s">
        <v>109</v>
      </c>
      <c r="N25" s="466" t="s">
        <v>109</v>
      </c>
      <c r="O25" s="466" t="s">
        <v>109</v>
      </c>
      <c r="P25" s="466" t="s">
        <v>109</v>
      </c>
      <c r="Q25" s="466" t="s">
        <v>371</v>
      </c>
      <c r="R25" s="466" t="s">
        <v>109</v>
      </c>
    </row>
    <row r="26" spans="1:18" ht="79.5" customHeight="1" x14ac:dyDescent="0.25">
      <c r="A26" s="488"/>
      <c r="B26" s="484" t="s">
        <v>370</v>
      </c>
      <c r="C26" s="582" t="s">
        <v>721</v>
      </c>
      <c r="D26" s="790"/>
      <c r="E26" s="466" t="s">
        <v>371</v>
      </c>
      <c r="F26" s="466" t="s">
        <v>371</v>
      </c>
      <c r="G26" s="466" t="s">
        <v>109</v>
      </c>
      <c r="H26" s="466" t="s">
        <v>109</v>
      </c>
      <c r="I26" s="466" t="s">
        <v>109</v>
      </c>
      <c r="J26" s="466" t="s">
        <v>387</v>
      </c>
      <c r="K26" s="466" t="s">
        <v>371</v>
      </c>
      <c r="L26" s="466" t="s">
        <v>371</v>
      </c>
      <c r="M26" s="466" t="s">
        <v>109</v>
      </c>
      <c r="N26" s="466" t="s">
        <v>109</v>
      </c>
      <c r="O26" s="466" t="s">
        <v>109</v>
      </c>
      <c r="P26" s="466" t="s">
        <v>109</v>
      </c>
      <c r="Q26" s="466" t="s">
        <v>371</v>
      </c>
      <c r="R26" s="466" t="s">
        <v>109</v>
      </c>
    </row>
    <row r="27" spans="1:18" x14ac:dyDescent="0.25">
      <c r="A27" s="489"/>
      <c r="B27" s="480"/>
      <c r="C27" s="469"/>
      <c r="D27" s="469"/>
      <c r="E27" s="469"/>
      <c r="F27" s="469"/>
      <c r="G27" s="469"/>
      <c r="H27" s="469"/>
      <c r="I27" s="469"/>
      <c r="J27" s="469"/>
      <c r="K27" s="469"/>
      <c r="L27" s="469"/>
      <c r="M27" s="469"/>
      <c r="N27" s="469"/>
      <c r="O27" s="469"/>
      <c r="P27" s="469"/>
      <c r="Q27" s="469"/>
      <c r="R27" s="469"/>
    </row>
    <row r="28" spans="1:18" ht="116.25" customHeight="1" x14ac:dyDescent="0.25">
      <c r="A28" s="488" t="s">
        <v>85</v>
      </c>
      <c r="B28" s="485" t="s">
        <v>234</v>
      </c>
      <c r="C28" s="473" t="s">
        <v>93</v>
      </c>
      <c r="D28" s="569" t="s">
        <v>743</v>
      </c>
      <c r="E28" s="466" t="s">
        <v>371</v>
      </c>
      <c r="F28" s="466" t="s">
        <v>371</v>
      </c>
      <c r="G28" s="466" t="s">
        <v>109</v>
      </c>
      <c r="H28" s="466" t="s">
        <v>109</v>
      </c>
      <c r="I28" s="466" t="s">
        <v>109</v>
      </c>
      <c r="J28" s="466" t="s">
        <v>387</v>
      </c>
      <c r="K28" s="466" t="s">
        <v>371</v>
      </c>
      <c r="L28" s="466" t="s">
        <v>371</v>
      </c>
      <c r="M28" s="466" t="s">
        <v>109</v>
      </c>
      <c r="N28" s="466" t="s">
        <v>109</v>
      </c>
      <c r="O28" s="466" t="s">
        <v>109</v>
      </c>
      <c r="P28" s="466" t="s">
        <v>109</v>
      </c>
      <c r="Q28" s="466" t="s">
        <v>371</v>
      </c>
      <c r="R28" s="466" t="s">
        <v>109</v>
      </c>
    </row>
    <row r="29" spans="1:18" ht="96" customHeight="1" x14ac:dyDescent="0.25">
      <c r="A29" s="488"/>
      <c r="B29" s="485" t="s">
        <v>235</v>
      </c>
      <c r="C29" s="473" t="s">
        <v>94</v>
      </c>
      <c r="D29" s="569" t="s">
        <v>742</v>
      </c>
      <c r="E29" s="466" t="s">
        <v>371</v>
      </c>
      <c r="F29" s="466" t="s">
        <v>371</v>
      </c>
      <c r="G29" s="466" t="s">
        <v>109</v>
      </c>
      <c r="H29" s="466" t="s">
        <v>109</v>
      </c>
      <c r="I29" s="467" t="s">
        <v>371</v>
      </c>
      <c r="J29" s="466" t="s">
        <v>387</v>
      </c>
      <c r="K29" s="466" t="s">
        <v>371</v>
      </c>
      <c r="L29" s="466" t="s">
        <v>371</v>
      </c>
      <c r="M29" s="466" t="s">
        <v>371</v>
      </c>
      <c r="N29" s="466" t="s">
        <v>109</v>
      </c>
      <c r="O29" s="466" t="s">
        <v>371</v>
      </c>
      <c r="P29" s="466" t="s">
        <v>109</v>
      </c>
      <c r="Q29" s="466" t="s">
        <v>371</v>
      </c>
      <c r="R29" s="466" t="s">
        <v>371</v>
      </c>
    </row>
    <row r="30" spans="1:18" ht="102.75" customHeight="1" x14ac:dyDescent="0.25">
      <c r="A30" s="488"/>
      <c r="B30" s="485" t="s">
        <v>232</v>
      </c>
      <c r="C30" s="473" t="s">
        <v>94</v>
      </c>
      <c r="D30" s="569" t="s">
        <v>742</v>
      </c>
      <c r="E30" s="466" t="s">
        <v>371</v>
      </c>
      <c r="F30" s="466" t="s">
        <v>371</v>
      </c>
      <c r="G30" s="466" t="s">
        <v>109</v>
      </c>
      <c r="H30" s="466" t="s">
        <v>109</v>
      </c>
      <c r="I30" s="467" t="s">
        <v>371</v>
      </c>
      <c r="J30" s="466" t="s">
        <v>387</v>
      </c>
      <c r="K30" s="466" t="s">
        <v>371</v>
      </c>
      <c r="L30" s="466" t="s">
        <v>371</v>
      </c>
      <c r="M30" s="466" t="s">
        <v>371</v>
      </c>
      <c r="N30" s="466" t="s">
        <v>109</v>
      </c>
      <c r="O30" s="466" t="s">
        <v>371</v>
      </c>
      <c r="P30" s="466" t="s">
        <v>109</v>
      </c>
      <c r="Q30" s="466" t="s">
        <v>371</v>
      </c>
      <c r="R30" s="466" t="s">
        <v>371</v>
      </c>
    </row>
    <row r="31" spans="1:18" ht="110.25" customHeight="1" x14ac:dyDescent="0.25">
      <c r="A31" s="488"/>
      <c r="B31" s="485" t="s">
        <v>184</v>
      </c>
      <c r="C31" s="473" t="s">
        <v>93</v>
      </c>
      <c r="D31" s="569" t="s">
        <v>743</v>
      </c>
      <c r="E31" s="466" t="s">
        <v>371</v>
      </c>
      <c r="F31" s="466" t="s">
        <v>371</v>
      </c>
      <c r="G31" s="466" t="s">
        <v>109</v>
      </c>
      <c r="H31" s="466" t="s">
        <v>109</v>
      </c>
      <c r="I31" s="466" t="s">
        <v>109</v>
      </c>
      <c r="J31" s="466" t="s">
        <v>387</v>
      </c>
      <c r="K31" s="466" t="s">
        <v>371</v>
      </c>
      <c r="L31" s="466" t="s">
        <v>371</v>
      </c>
      <c r="M31" s="466" t="s">
        <v>109</v>
      </c>
      <c r="N31" s="466" t="s">
        <v>109</v>
      </c>
      <c r="O31" s="466" t="s">
        <v>109</v>
      </c>
      <c r="P31" s="466" t="s">
        <v>109</v>
      </c>
      <c r="Q31" s="466" t="s">
        <v>371</v>
      </c>
      <c r="R31" s="466" t="s">
        <v>109</v>
      </c>
    </row>
    <row r="32" spans="1:18" x14ac:dyDescent="0.25">
      <c r="A32" s="489"/>
      <c r="B32" s="480"/>
      <c r="C32" s="469"/>
      <c r="D32" s="469"/>
      <c r="E32" s="469"/>
      <c r="F32" s="469"/>
      <c r="G32" s="469"/>
      <c r="H32" s="469"/>
      <c r="I32" s="469"/>
      <c r="J32" s="469"/>
      <c r="K32" s="469"/>
      <c r="L32" s="469"/>
      <c r="M32" s="469"/>
      <c r="N32" s="469"/>
      <c r="O32" s="469"/>
      <c r="P32" s="469"/>
      <c r="Q32" s="469"/>
      <c r="R32" s="469"/>
    </row>
    <row r="33" spans="1:18" ht="145.5" customHeight="1" x14ac:dyDescent="0.25">
      <c r="A33" s="488" t="s">
        <v>86</v>
      </c>
      <c r="B33" s="485" t="s">
        <v>384</v>
      </c>
      <c r="C33" s="473" t="s">
        <v>137</v>
      </c>
      <c r="D33" s="569" t="s">
        <v>740</v>
      </c>
      <c r="E33" s="466" t="s">
        <v>371</v>
      </c>
      <c r="F33" s="466" t="s">
        <v>371</v>
      </c>
      <c r="G33" s="466" t="s">
        <v>109</v>
      </c>
      <c r="H33" s="466" t="s">
        <v>109</v>
      </c>
      <c r="I33" s="466" t="s">
        <v>109</v>
      </c>
      <c r="J33" s="466" t="s">
        <v>387</v>
      </c>
      <c r="K33" s="466" t="s">
        <v>371</v>
      </c>
      <c r="L33" s="466" t="s">
        <v>371</v>
      </c>
      <c r="M33" s="466" t="s">
        <v>109</v>
      </c>
      <c r="N33" s="466" t="s">
        <v>109</v>
      </c>
      <c r="O33" s="466" t="s">
        <v>109</v>
      </c>
      <c r="P33" s="466" t="s">
        <v>109</v>
      </c>
      <c r="Q33" s="466" t="s">
        <v>371</v>
      </c>
      <c r="R33" s="466" t="s">
        <v>109</v>
      </c>
    </row>
    <row r="34" spans="1:18" ht="61.5" customHeight="1" x14ac:dyDescent="0.25">
      <c r="A34" s="488"/>
      <c r="B34" s="788" t="s">
        <v>385</v>
      </c>
      <c r="C34" s="473" t="s">
        <v>138</v>
      </c>
      <c r="D34" s="569" t="s">
        <v>741</v>
      </c>
      <c r="E34" s="466" t="s">
        <v>371</v>
      </c>
      <c r="F34" s="466" t="s">
        <v>371</v>
      </c>
      <c r="G34" s="466" t="s">
        <v>109</v>
      </c>
      <c r="H34" s="466" t="s">
        <v>109</v>
      </c>
      <c r="I34" s="467" t="s">
        <v>371</v>
      </c>
      <c r="J34" s="466" t="s">
        <v>387</v>
      </c>
      <c r="K34" s="466" t="s">
        <v>371</v>
      </c>
      <c r="L34" s="466" t="s">
        <v>371</v>
      </c>
      <c r="M34" s="466" t="s">
        <v>371</v>
      </c>
      <c r="N34" s="466" t="s">
        <v>109</v>
      </c>
      <c r="O34" s="466" t="s">
        <v>371</v>
      </c>
      <c r="P34" s="466" t="s">
        <v>109</v>
      </c>
      <c r="Q34" s="466" t="s">
        <v>371</v>
      </c>
      <c r="R34" s="466" t="s">
        <v>371</v>
      </c>
    </row>
    <row r="35" spans="1:18" ht="65.25" customHeight="1" x14ac:dyDescent="0.25">
      <c r="A35" s="488"/>
      <c r="B35" s="788"/>
      <c r="C35" s="473" t="s">
        <v>95</v>
      </c>
      <c r="D35" s="569" t="s">
        <v>741</v>
      </c>
      <c r="E35" s="466" t="s">
        <v>371</v>
      </c>
      <c r="F35" s="466" t="s">
        <v>371</v>
      </c>
      <c r="G35" s="466" t="s">
        <v>109</v>
      </c>
      <c r="H35" s="466" t="s">
        <v>109</v>
      </c>
      <c r="I35" s="467" t="s">
        <v>371</v>
      </c>
      <c r="J35" s="466" t="s">
        <v>387</v>
      </c>
      <c r="K35" s="466" t="s">
        <v>371</v>
      </c>
      <c r="L35" s="466" t="s">
        <v>371</v>
      </c>
      <c r="M35" s="466" t="s">
        <v>371</v>
      </c>
      <c r="N35" s="466" t="s">
        <v>109</v>
      </c>
      <c r="O35" s="466" t="s">
        <v>371</v>
      </c>
      <c r="P35" s="466" t="s">
        <v>109</v>
      </c>
      <c r="Q35" s="466" t="s">
        <v>371</v>
      </c>
      <c r="R35" s="466" t="s">
        <v>371</v>
      </c>
    </row>
    <row r="36" spans="1:18" ht="72" customHeight="1" x14ac:dyDescent="0.25">
      <c r="A36" s="488"/>
      <c r="B36" s="788" t="s">
        <v>184</v>
      </c>
      <c r="C36" s="473" t="s">
        <v>96</v>
      </c>
      <c r="D36" s="569" t="s">
        <v>737</v>
      </c>
      <c r="E36" s="466" t="s">
        <v>371</v>
      </c>
      <c r="F36" s="466" t="s">
        <v>371</v>
      </c>
      <c r="G36" s="466" t="s">
        <v>109</v>
      </c>
      <c r="H36" s="466" t="s">
        <v>109</v>
      </c>
      <c r="I36" s="466" t="s">
        <v>109</v>
      </c>
      <c r="J36" s="466" t="s">
        <v>387</v>
      </c>
      <c r="K36" s="466" t="s">
        <v>371</v>
      </c>
      <c r="L36" s="466" t="s">
        <v>371</v>
      </c>
      <c r="M36" s="466" t="s">
        <v>109</v>
      </c>
      <c r="N36" s="466" t="s">
        <v>109</v>
      </c>
      <c r="O36" s="466" t="s">
        <v>109</v>
      </c>
      <c r="P36" s="466" t="s">
        <v>109</v>
      </c>
      <c r="Q36" s="466" t="s">
        <v>371</v>
      </c>
      <c r="R36" s="466" t="s">
        <v>109</v>
      </c>
    </row>
    <row r="37" spans="1:18" ht="85.5" customHeight="1" x14ac:dyDescent="0.25">
      <c r="A37" s="488"/>
      <c r="B37" s="788"/>
      <c r="C37" s="473" t="s">
        <v>139</v>
      </c>
      <c r="D37" s="569" t="s">
        <v>738</v>
      </c>
      <c r="E37" s="466" t="s">
        <v>371</v>
      </c>
      <c r="F37" s="466" t="s">
        <v>371</v>
      </c>
      <c r="G37" s="466" t="s">
        <v>109</v>
      </c>
      <c r="H37" s="466" t="s">
        <v>109</v>
      </c>
      <c r="I37" s="466" t="s">
        <v>109</v>
      </c>
      <c r="J37" s="466" t="s">
        <v>387</v>
      </c>
      <c r="K37" s="466" t="s">
        <v>371</v>
      </c>
      <c r="L37" s="466" t="s">
        <v>371</v>
      </c>
      <c r="M37" s="466" t="s">
        <v>109</v>
      </c>
      <c r="N37" s="466" t="s">
        <v>109</v>
      </c>
      <c r="O37" s="466" t="s">
        <v>109</v>
      </c>
      <c r="P37" s="466" t="s">
        <v>109</v>
      </c>
      <c r="Q37" s="466" t="s">
        <v>371</v>
      </c>
      <c r="R37" s="466" t="s">
        <v>109</v>
      </c>
    </row>
    <row r="38" spans="1:18" ht="51" customHeight="1" x14ac:dyDescent="0.25">
      <c r="A38" s="488"/>
      <c r="B38" s="788"/>
      <c r="C38" s="473" t="s">
        <v>97</v>
      </c>
      <c r="D38" s="569" t="s">
        <v>739</v>
      </c>
      <c r="E38" s="466" t="s">
        <v>371</v>
      </c>
      <c r="F38" s="466" t="s">
        <v>371</v>
      </c>
      <c r="G38" s="466" t="s">
        <v>109</v>
      </c>
      <c r="H38" s="466" t="s">
        <v>109</v>
      </c>
      <c r="I38" s="466" t="s">
        <v>109</v>
      </c>
      <c r="J38" s="466" t="s">
        <v>387</v>
      </c>
      <c r="K38" s="466" t="s">
        <v>371</v>
      </c>
      <c r="L38" s="466" t="s">
        <v>371</v>
      </c>
      <c r="M38" s="466" t="s">
        <v>109</v>
      </c>
      <c r="N38" s="466" t="s">
        <v>109</v>
      </c>
      <c r="O38" s="466" t="s">
        <v>109</v>
      </c>
      <c r="P38" s="466" t="s">
        <v>109</v>
      </c>
      <c r="Q38" s="466" t="s">
        <v>371</v>
      </c>
      <c r="R38" s="466" t="s">
        <v>109</v>
      </c>
    </row>
    <row r="39" spans="1:18" ht="50.25" customHeight="1" x14ac:dyDescent="0.25">
      <c r="A39" s="488"/>
      <c r="B39" s="485" t="s">
        <v>386</v>
      </c>
      <c r="C39" s="473" t="s">
        <v>97</v>
      </c>
      <c r="D39" s="569" t="s">
        <v>735</v>
      </c>
      <c r="E39" s="466" t="s">
        <v>371</v>
      </c>
      <c r="F39" s="466" t="s">
        <v>371</v>
      </c>
      <c r="G39" s="466" t="s">
        <v>109</v>
      </c>
      <c r="H39" s="466" t="s">
        <v>109</v>
      </c>
      <c r="I39" s="466" t="s">
        <v>109</v>
      </c>
      <c r="J39" s="466" t="s">
        <v>387</v>
      </c>
      <c r="K39" s="466" t="s">
        <v>371</v>
      </c>
      <c r="L39" s="466" t="s">
        <v>371</v>
      </c>
      <c r="M39" s="466" t="s">
        <v>109</v>
      </c>
      <c r="N39" s="466" t="s">
        <v>109</v>
      </c>
      <c r="O39" s="466" t="s">
        <v>109</v>
      </c>
      <c r="P39" s="466" t="s">
        <v>109</v>
      </c>
      <c r="Q39" s="466" t="s">
        <v>371</v>
      </c>
      <c r="R39" s="466" t="s">
        <v>109</v>
      </c>
    </row>
    <row r="40" spans="1:18" ht="95.25" customHeight="1" x14ac:dyDescent="0.25">
      <c r="A40" s="488"/>
      <c r="B40" s="485" t="s">
        <v>161</v>
      </c>
      <c r="C40" s="473" t="s">
        <v>101</v>
      </c>
      <c r="D40" s="569" t="s">
        <v>736</v>
      </c>
      <c r="E40" s="466" t="s">
        <v>371</v>
      </c>
      <c r="F40" s="466" t="s">
        <v>371</v>
      </c>
      <c r="G40" s="466" t="s">
        <v>371</v>
      </c>
      <c r="H40" s="466" t="s">
        <v>371</v>
      </c>
      <c r="I40" s="466" t="s">
        <v>109</v>
      </c>
      <c r="J40" s="466" t="s">
        <v>387</v>
      </c>
      <c r="K40" s="466" t="s">
        <v>371</v>
      </c>
      <c r="L40" s="466" t="s">
        <v>371</v>
      </c>
      <c r="M40" s="466" t="s">
        <v>371</v>
      </c>
      <c r="N40" s="466" t="s">
        <v>371</v>
      </c>
      <c r="O40" s="466" t="s">
        <v>109</v>
      </c>
      <c r="P40" s="466" t="s">
        <v>109</v>
      </c>
      <c r="Q40" s="466" t="s">
        <v>371</v>
      </c>
      <c r="R40" s="466" t="s">
        <v>109</v>
      </c>
    </row>
    <row r="41" spans="1:18" x14ac:dyDescent="0.25">
      <c r="A41" s="489"/>
      <c r="B41" s="480"/>
      <c r="C41" s="469"/>
      <c r="D41" s="469"/>
      <c r="E41" s="469"/>
      <c r="F41" s="469"/>
      <c r="G41" s="469"/>
      <c r="H41" s="469"/>
      <c r="I41" s="469"/>
      <c r="J41" s="469"/>
      <c r="K41" s="469"/>
      <c r="L41" s="469"/>
      <c r="M41" s="469"/>
      <c r="N41" s="469"/>
      <c r="O41" s="469"/>
      <c r="P41" s="469"/>
      <c r="Q41" s="469"/>
      <c r="R41" s="469"/>
    </row>
    <row r="42" spans="1:18" ht="124.5" customHeight="1" x14ac:dyDescent="0.25">
      <c r="A42" s="488" t="s">
        <v>70</v>
      </c>
      <c r="B42" s="485" t="s">
        <v>233</v>
      </c>
      <c r="C42" s="473" t="s">
        <v>89</v>
      </c>
      <c r="D42" s="569" t="s">
        <v>733</v>
      </c>
      <c r="E42" s="466" t="s">
        <v>371</v>
      </c>
      <c r="F42" s="466" t="s">
        <v>371</v>
      </c>
      <c r="G42" s="466" t="s">
        <v>109</v>
      </c>
      <c r="H42" s="466" t="s">
        <v>109</v>
      </c>
      <c r="I42" s="466" t="s">
        <v>109</v>
      </c>
      <c r="J42" s="466" t="s">
        <v>387</v>
      </c>
      <c r="K42" s="466" t="s">
        <v>371</v>
      </c>
      <c r="L42" s="466" t="s">
        <v>371</v>
      </c>
      <c r="M42" s="466" t="s">
        <v>109</v>
      </c>
      <c r="N42" s="466" t="s">
        <v>109</v>
      </c>
      <c r="O42" s="466" t="s">
        <v>109</v>
      </c>
      <c r="P42" s="466" t="s">
        <v>109</v>
      </c>
      <c r="Q42" s="466" t="s">
        <v>371</v>
      </c>
      <c r="R42" s="466" t="s">
        <v>109</v>
      </c>
    </row>
    <row r="43" spans="1:18" ht="128.25" customHeight="1" x14ac:dyDescent="0.25">
      <c r="A43" s="488"/>
      <c r="B43" s="485" t="s">
        <v>370</v>
      </c>
      <c r="C43" s="473" t="s">
        <v>89</v>
      </c>
      <c r="D43" s="569" t="s">
        <v>734</v>
      </c>
      <c r="E43" s="466" t="s">
        <v>371</v>
      </c>
      <c r="F43" s="466" t="s">
        <v>371</v>
      </c>
      <c r="G43" s="466" t="s">
        <v>109</v>
      </c>
      <c r="H43" s="466" t="s">
        <v>109</v>
      </c>
      <c r="I43" s="466" t="s">
        <v>109</v>
      </c>
      <c r="J43" s="466" t="s">
        <v>387</v>
      </c>
      <c r="K43" s="466" t="s">
        <v>371</v>
      </c>
      <c r="L43" s="466" t="s">
        <v>371</v>
      </c>
      <c r="M43" s="466" t="s">
        <v>109</v>
      </c>
      <c r="N43" s="466" t="s">
        <v>109</v>
      </c>
      <c r="O43" s="466" t="s">
        <v>109</v>
      </c>
      <c r="P43" s="466" t="s">
        <v>109</v>
      </c>
      <c r="Q43" s="466" t="s">
        <v>371</v>
      </c>
      <c r="R43" s="466" t="s">
        <v>109</v>
      </c>
    </row>
    <row r="44" spans="1:18" ht="147.75" customHeight="1" x14ac:dyDescent="0.25">
      <c r="A44" s="488"/>
      <c r="B44" s="485" t="s">
        <v>186</v>
      </c>
      <c r="C44" s="473" t="s">
        <v>102</v>
      </c>
      <c r="D44" s="470" t="s">
        <v>725</v>
      </c>
      <c r="E44" s="466" t="s">
        <v>371</v>
      </c>
      <c r="F44" s="466" t="s">
        <v>371</v>
      </c>
      <c r="G44" s="466" t="s">
        <v>371</v>
      </c>
      <c r="H44" s="466" t="s">
        <v>371</v>
      </c>
      <c r="I44" s="466" t="s">
        <v>109</v>
      </c>
      <c r="J44" s="466" t="s">
        <v>387</v>
      </c>
      <c r="K44" s="466" t="s">
        <v>371</v>
      </c>
      <c r="L44" s="466" t="s">
        <v>371</v>
      </c>
      <c r="M44" s="466" t="s">
        <v>371</v>
      </c>
      <c r="N44" s="466" t="s">
        <v>371</v>
      </c>
      <c r="O44" s="466" t="s">
        <v>109</v>
      </c>
      <c r="P44" s="466" t="s">
        <v>109</v>
      </c>
      <c r="Q44" s="466" t="s">
        <v>371</v>
      </c>
      <c r="R44" s="466" t="s">
        <v>109</v>
      </c>
    </row>
    <row r="45" spans="1:18" x14ac:dyDescent="0.25">
      <c r="A45" s="489"/>
      <c r="B45" s="480"/>
      <c r="C45" s="469"/>
      <c r="D45" s="469"/>
      <c r="E45" s="469"/>
      <c r="F45" s="469"/>
      <c r="G45" s="469"/>
      <c r="H45" s="469"/>
      <c r="I45" s="469"/>
      <c r="J45" s="469"/>
      <c r="K45" s="469"/>
      <c r="L45" s="469"/>
      <c r="M45" s="469"/>
      <c r="N45" s="469"/>
      <c r="O45" s="469"/>
      <c r="P45" s="469"/>
      <c r="Q45" s="469"/>
      <c r="R45" s="469"/>
    </row>
    <row r="46" spans="1:18" ht="133.5" customHeight="1" x14ac:dyDescent="0.25">
      <c r="A46" s="488" t="s">
        <v>88</v>
      </c>
      <c r="B46" s="485" t="s">
        <v>232</v>
      </c>
      <c r="C46" s="473" t="s">
        <v>98</v>
      </c>
      <c r="D46" s="569" t="s">
        <v>732</v>
      </c>
      <c r="E46" s="466" t="s">
        <v>371</v>
      </c>
      <c r="F46" s="466" t="s">
        <v>371</v>
      </c>
      <c r="G46" s="466" t="s">
        <v>109</v>
      </c>
      <c r="H46" s="466" t="s">
        <v>109</v>
      </c>
      <c r="I46" s="467" t="s">
        <v>371</v>
      </c>
      <c r="J46" s="466" t="s">
        <v>387</v>
      </c>
      <c r="K46" s="466" t="s">
        <v>371</v>
      </c>
      <c r="L46" s="466" t="s">
        <v>371</v>
      </c>
      <c r="M46" s="466" t="s">
        <v>371</v>
      </c>
      <c r="N46" s="466" t="s">
        <v>109</v>
      </c>
      <c r="O46" s="466" t="s">
        <v>371</v>
      </c>
      <c r="P46" s="466" t="s">
        <v>109</v>
      </c>
      <c r="Q46" s="466" t="s">
        <v>371</v>
      </c>
      <c r="R46" s="466" t="s">
        <v>371</v>
      </c>
    </row>
    <row r="47" spans="1:18" x14ac:dyDescent="0.25">
      <c r="B47" s="486"/>
      <c r="C47" s="474"/>
      <c r="D47" s="474"/>
    </row>
  </sheetData>
  <mergeCells count="5">
    <mergeCell ref="B34:B35"/>
    <mergeCell ref="B36:B38"/>
    <mergeCell ref="D7:D8"/>
    <mergeCell ref="D17:D18"/>
    <mergeCell ref="D25:D2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election activeCell="F5" sqref="F5"/>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5" ht="21" x14ac:dyDescent="0.35">
      <c r="A1" s="793" t="s">
        <v>654</v>
      </c>
      <c r="B1" s="793"/>
      <c r="C1" s="793"/>
      <c r="D1" s="793"/>
    </row>
    <row r="2" spans="1:5" x14ac:dyDescent="0.25">
      <c r="A2" s="491" t="s">
        <v>388</v>
      </c>
      <c r="B2" s="512" t="s">
        <v>389</v>
      </c>
      <c r="C2" s="491" t="s">
        <v>390</v>
      </c>
      <c r="D2" s="491" t="s">
        <v>391</v>
      </c>
    </row>
    <row r="3" spans="1:5" ht="32.25" customHeight="1" x14ac:dyDescent="0.25">
      <c r="A3" s="794" t="s">
        <v>568</v>
      </c>
      <c r="B3" s="795"/>
      <c r="C3" s="795"/>
      <c r="D3" s="796"/>
    </row>
    <row r="4" spans="1:5" ht="96" x14ac:dyDescent="0.25">
      <c r="A4" s="527" t="s">
        <v>564</v>
      </c>
      <c r="B4" s="537" t="s">
        <v>542</v>
      </c>
      <c r="C4" s="514" t="s">
        <v>543</v>
      </c>
      <c r="D4" s="531" t="s">
        <v>549</v>
      </c>
    </row>
    <row r="5" spans="1:5" ht="36" x14ac:dyDescent="0.25">
      <c r="A5" s="527" t="s">
        <v>565</v>
      </c>
      <c r="B5" s="537" t="s">
        <v>502</v>
      </c>
      <c r="C5" s="514" t="s">
        <v>544</v>
      </c>
      <c r="D5" s="531" t="s">
        <v>549</v>
      </c>
    </row>
    <row r="6" spans="1:5" x14ac:dyDescent="0.25">
      <c r="A6" s="527" t="s">
        <v>566</v>
      </c>
      <c r="B6" s="537" t="s">
        <v>541</v>
      </c>
      <c r="C6" s="514" t="s">
        <v>545</v>
      </c>
      <c r="D6" s="531" t="s">
        <v>549</v>
      </c>
    </row>
    <row r="7" spans="1:5" ht="24" x14ac:dyDescent="0.25">
      <c r="A7" s="527" t="s">
        <v>567</v>
      </c>
      <c r="B7" s="537" t="s">
        <v>615</v>
      </c>
      <c r="C7" s="514" t="s">
        <v>616</v>
      </c>
      <c r="D7" s="531" t="s">
        <v>549</v>
      </c>
    </row>
    <row r="8" spans="1:5" ht="16.5" customHeight="1" x14ac:dyDescent="0.25">
      <c r="A8" s="527" t="s">
        <v>614</v>
      </c>
      <c r="B8" s="537" t="s">
        <v>694</v>
      </c>
      <c r="C8" s="514" t="s">
        <v>546</v>
      </c>
      <c r="D8" s="531" t="s">
        <v>550</v>
      </c>
    </row>
    <row r="9" spans="1:5" x14ac:dyDescent="0.25">
      <c r="A9" s="524"/>
      <c r="B9" s="526"/>
      <c r="C9" s="525"/>
      <c r="D9" s="536"/>
      <c r="E9" s="538"/>
    </row>
    <row r="10" spans="1:5" x14ac:dyDescent="0.25">
      <c r="A10" s="517">
        <v>1</v>
      </c>
      <c r="B10" s="803" t="s">
        <v>561</v>
      </c>
      <c r="C10" s="803"/>
      <c r="D10" s="803"/>
    </row>
    <row r="11" spans="1:5" x14ac:dyDescent="0.25">
      <c r="A11" s="517" t="s">
        <v>393</v>
      </c>
      <c r="B11" s="797" t="s">
        <v>570</v>
      </c>
      <c r="C11" s="798"/>
      <c r="D11" s="799"/>
    </row>
    <row r="12" spans="1:5" x14ac:dyDescent="0.25">
      <c r="A12" s="466" t="s">
        <v>503</v>
      </c>
      <c r="B12" s="500" t="s">
        <v>426</v>
      </c>
      <c r="C12" s="497" t="s">
        <v>504</v>
      </c>
      <c r="D12" s="535" t="s">
        <v>483</v>
      </c>
    </row>
    <row r="13" spans="1:5" ht="36" x14ac:dyDescent="0.25">
      <c r="A13" s="539" t="s">
        <v>505</v>
      </c>
      <c r="B13" s="496" t="s">
        <v>547</v>
      </c>
      <c r="C13" s="514" t="s">
        <v>554</v>
      </c>
      <c r="D13" s="535" t="s">
        <v>484</v>
      </c>
    </row>
    <row r="14" spans="1:5" x14ac:dyDescent="0.25">
      <c r="A14" s="466" t="s">
        <v>506</v>
      </c>
      <c r="B14" s="500" t="s">
        <v>430</v>
      </c>
      <c r="C14" s="497" t="s">
        <v>548</v>
      </c>
      <c r="D14" s="535" t="s">
        <v>484</v>
      </c>
    </row>
    <row r="15" spans="1:5" ht="24" x14ac:dyDescent="0.25">
      <c r="A15" s="466" t="s">
        <v>507</v>
      </c>
      <c r="B15" s="500" t="s">
        <v>508</v>
      </c>
      <c r="C15" s="497" t="s">
        <v>504</v>
      </c>
      <c r="D15" s="531" t="s">
        <v>495</v>
      </c>
    </row>
    <row r="16" spans="1:5" x14ac:dyDescent="0.25">
      <c r="A16" s="466" t="s">
        <v>509</v>
      </c>
      <c r="B16" s="500" t="s">
        <v>569</v>
      </c>
      <c r="C16" s="497" t="s">
        <v>504</v>
      </c>
      <c r="D16" s="531" t="s">
        <v>495</v>
      </c>
    </row>
    <row r="17" spans="1:4" x14ac:dyDescent="0.25">
      <c r="A17" s="466" t="s">
        <v>510</v>
      </c>
      <c r="B17" s="500" t="s">
        <v>511</v>
      </c>
      <c r="C17" s="497" t="s">
        <v>504</v>
      </c>
      <c r="D17" s="531" t="s">
        <v>495</v>
      </c>
    </row>
    <row r="18" spans="1:4" x14ac:dyDescent="0.25">
      <c r="A18" s="467" t="s">
        <v>512</v>
      </c>
      <c r="B18" s="496" t="s">
        <v>522</v>
      </c>
      <c r="C18" s="497" t="s">
        <v>504</v>
      </c>
      <c r="D18" s="535" t="s">
        <v>551</v>
      </c>
    </row>
    <row r="19" spans="1:4" x14ac:dyDescent="0.25">
      <c r="A19" s="466" t="s">
        <v>513</v>
      </c>
      <c r="B19" s="498" t="s">
        <v>456</v>
      </c>
      <c r="C19" s="497" t="s">
        <v>504</v>
      </c>
      <c r="D19" s="535" t="s">
        <v>490</v>
      </c>
    </row>
    <row r="20" spans="1:4" x14ac:dyDescent="0.25">
      <c r="A20" s="466" t="s">
        <v>573</v>
      </c>
      <c r="B20" s="498" t="s">
        <v>458</v>
      </c>
      <c r="C20" s="497" t="s">
        <v>504</v>
      </c>
      <c r="D20" s="535" t="s">
        <v>490</v>
      </c>
    </row>
    <row r="21" spans="1:4" ht="24" x14ac:dyDescent="0.25">
      <c r="A21" s="466" t="s">
        <v>574</v>
      </c>
      <c r="B21" s="498" t="s">
        <v>571</v>
      </c>
      <c r="C21" s="497" t="s">
        <v>504</v>
      </c>
      <c r="D21" s="535" t="s">
        <v>481</v>
      </c>
    </row>
    <row r="22" spans="1:4" ht="24" x14ac:dyDescent="0.25">
      <c r="A22" s="466" t="s">
        <v>575</v>
      </c>
      <c r="B22" s="498" t="s">
        <v>523</v>
      </c>
      <c r="C22" s="497" t="s">
        <v>504</v>
      </c>
      <c r="D22" s="535" t="s">
        <v>572</v>
      </c>
    </row>
    <row r="23" spans="1:4" ht="24" x14ac:dyDescent="0.25">
      <c r="A23" s="466" t="s">
        <v>576</v>
      </c>
      <c r="B23" s="498" t="s">
        <v>514</v>
      </c>
      <c r="C23" s="497" t="s">
        <v>504</v>
      </c>
      <c r="D23" s="535" t="s">
        <v>572</v>
      </c>
    </row>
    <row r="24" spans="1:4" x14ac:dyDescent="0.25">
      <c r="A24" s="517" t="s">
        <v>395</v>
      </c>
      <c r="B24" s="797" t="s">
        <v>560</v>
      </c>
      <c r="C24" s="798"/>
      <c r="D24" s="799"/>
    </row>
    <row r="25" spans="1:4" x14ac:dyDescent="0.25">
      <c r="A25" s="466" t="s">
        <v>515</v>
      </c>
      <c r="B25" s="504" t="s">
        <v>442</v>
      </c>
      <c r="C25" s="497" t="s">
        <v>548</v>
      </c>
      <c r="D25" s="515" t="s">
        <v>490</v>
      </c>
    </row>
    <row r="26" spans="1:4" x14ac:dyDescent="0.25">
      <c r="A26" s="466" t="s">
        <v>516</v>
      </c>
      <c r="B26" s="529" t="s">
        <v>517</v>
      </c>
      <c r="C26" s="497" t="s">
        <v>548</v>
      </c>
      <c r="D26" s="515" t="s">
        <v>490</v>
      </c>
    </row>
    <row r="27" spans="1:4" x14ac:dyDescent="0.25">
      <c r="A27" s="466" t="s">
        <v>518</v>
      </c>
      <c r="B27" s="498" t="s">
        <v>446</v>
      </c>
      <c r="C27" s="497" t="s">
        <v>548</v>
      </c>
      <c r="D27" s="515" t="s">
        <v>490</v>
      </c>
    </row>
    <row r="28" spans="1:4" x14ac:dyDescent="0.25">
      <c r="A28" s="466" t="s">
        <v>519</v>
      </c>
      <c r="B28" s="498" t="s">
        <v>448</v>
      </c>
      <c r="C28" s="497" t="s">
        <v>548</v>
      </c>
      <c r="D28" s="515" t="s">
        <v>482</v>
      </c>
    </row>
    <row r="29" spans="1:4" x14ac:dyDescent="0.25">
      <c r="A29" s="466" t="s">
        <v>520</v>
      </c>
      <c r="B29" s="498" t="s">
        <v>450</v>
      </c>
      <c r="C29" s="497" t="s">
        <v>548</v>
      </c>
      <c r="D29" s="515" t="s">
        <v>491</v>
      </c>
    </row>
    <row r="30" spans="1:4" x14ac:dyDescent="0.25">
      <c r="A30" s="466" t="s">
        <v>521</v>
      </c>
      <c r="B30" s="505" t="s">
        <v>452</v>
      </c>
      <c r="C30" s="497" t="s">
        <v>548</v>
      </c>
      <c r="D30" s="515" t="s">
        <v>491</v>
      </c>
    </row>
    <row r="31" spans="1:4" x14ac:dyDescent="0.25">
      <c r="A31" s="527"/>
      <c r="B31" s="800"/>
      <c r="C31" s="801"/>
      <c r="D31" s="802"/>
    </row>
    <row r="32" spans="1:4" x14ac:dyDescent="0.25">
      <c r="A32" s="517">
        <v>2</v>
      </c>
      <c r="B32" s="803" t="s">
        <v>562</v>
      </c>
      <c r="C32" s="803"/>
      <c r="D32" s="803"/>
    </row>
    <row r="33" spans="1:4" x14ac:dyDescent="0.25">
      <c r="A33" s="517" t="s">
        <v>417</v>
      </c>
      <c r="B33" s="797" t="s">
        <v>524</v>
      </c>
      <c r="C33" s="798"/>
      <c r="D33" s="799"/>
    </row>
    <row r="34" spans="1:4" ht="24" x14ac:dyDescent="0.25">
      <c r="A34" s="466" t="s">
        <v>525</v>
      </c>
      <c r="B34" s="504" t="s">
        <v>577</v>
      </c>
      <c r="C34" s="497" t="s">
        <v>555</v>
      </c>
      <c r="D34" s="531" t="s">
        <v>481</v>
      </c>
    </row>
    <row r="35" spans="1:4" x14ac:dyDescent="0.25">
      <c r="A35" s="466" t="s">
        <v>526</v>
      </c>
      <c r="B35" s="504" t="s">
        <v>420</v>
      </c>
      <c r="C35" s="497" t="s">
        <v>548</v>
      </c>
      <c r="D35" s="531" t="s">
        <v>482</v>
      </c>
    </row>
    <row r="36" spans="1:4" x14ac:dyDescent="0.25">
      <c r="A36" s="466" t="s">
        <v>527</v>
      </c>
      <c r="B36" s="504" t="s">
        <v>422</v>
      </c>
      <c r="C36" s="514" t="s">
        <v>556</v>
      </c>
      <c r="D36" s="531" t="s">
        <v>482</v>
      </c>
    </row>
    <row r="37" spans="1:4" x14ac:dyDescent="0.25">
      <c r="A37" s="466" t="s">
        <v>528</v>
      </c>
      <c r="B37" s="498" t="s">
        <v>578</v>
      </c>
      <c r="C37" s="497" t="s">
        <v>476</v>
      </c>
      <c r="D37" s="531" t="s">
        <v>482</v>
      </c>
    </row>
    <row r="38" spans="1:4" x14ac:dyDescent="0.25">
      <c r="A38" s="517" t="s">
        <v>419</v>
      </c>
      <c r="B38" s="797" t="s">
        <v>661</v>
      </c>
      <c r="C38" s="798"/>
      <c r="D38" s="799"/>
    </row>
    <row r="39" spans="1:4" x14ac:dyDescent="0.25">
      <c r="A39" s="532" t="s">
        <v>529</v>
      </c>
      <c r="B39" s="496" t="s">
        <v>460</v>
      </c>
      <c r="C39" s="497" t="s">
        <v>504</v>
      </c>
      <c r="D39" s="531" t="s">
        <v>581</v>
      </c>
    </row>
    <row r="40" spans="1:4" x14ac:dyDescent="0.25">
      <c r="A40" s="546" t="s">
        <v>530</v>
      </c>
      <c r="B40" s="547" t="s">
        <v>589</v>
      </c>
      <c r="C40" s="499" t="s">
        <v>476</v>
      </c>
      <c r="D40" s="528" t="s">
        <v>581</v>
      </c>
    </row>
    <row r="41" spans="1:4" ht="24" x14ac:dyDescent="0.25">
      <c r="A41" s="532" t="s">
        <v>531</v>
      </c>
      <c r="B41" s="498" t="s">
        <v>590</v>
      </c>
      <c r="C41" s="497" t="s">
        <v>476</v>
      </c>
      <c r="D41" s="528" t="s">
        <v>581</v>
      </c>
    </row>
    <row r="42" spans="1:4" ht="24" x14ac:dyDescent="0.25">
      <c r="A42" s="532" t="s">
        <v>533</v>
      </c>
      <c r="B42" s="498" t="s">
        <v>532</v>
      </c>
      <c r="C42" s="497" t="s">
        <v>398</v>
      </c>
      <c r="D42" s="528" t="s">
        <v>581</v>
      </c>
    </row>
    <row r="43" spans="1:4" ht="24" x14ac:dyDescent="0.25">
      <c r="A43" s="466" t="s">
        <v>579</v>
      </c>
      <c r="B43" s="530" t="s">
        <v>591</v>
      </c>
      <c r="C43" s="540" t="s">
        <v>555</v>
      </c>
      <c r="D43" s="541" t="s">
        <v>582</v>
      </c>
    </row>
    <row r="44" spans="1:4" x14ac:dyDescent="0.25">
      <c r="A44" s="545" t="s">
        <v>580</v>
      </c>
      <c r="B44" s="498" t="s">
        <v>592</v>
      </c>
      <c r="C44" s="497" t="s">
        <v>398</v>
      </c>
      <c r="D44" s="531" t="s">
        <v>552</v>
      </c>
    </row>
    <row r="45" spans="1:4" x14ac:dyDescent="0.25">
      <c r="A45" s="517">
        <v>3</v>
      </c>
      <c r="B45" s="803" t="s">
        <v>563</v>
      </c>
      <c r="C45" s="803"/>
      <c r="D45" s="803"/>
    </row>
    <row r="46" spans="1:4" ht="36" x14ac:dyDescent="0.25">
      <c r="A46" s="532" t="s">
        <v>425</v>
      </c>
      <c r="B46" s="533" t="s">
        <v>584</v>
      </c>
      <c r="C46" s="532" t="s">
        <v>585</v>
      </c>
      <c r="D46" s="531" t="s">
        <v>583</v>
      </c>
    </row>
    <row r="47" spans="1:4" ht="24" x14ac:dyDescent="0.25">
      <c r="A47" s="532" t="s">
        <v>427</v>
      </c>
      <c r="B47" s="533" t="s">
        <v>534</v>
      </c>
      <c r="C47" s="548" t="s">
        <v>586</v>
      </c>
      <c r="D47" s="531" t="s">
        <v>551</v>
      </c>
    </row>
    <row r="48" spans="1:4" ht="24" x14ac:dyDescent="0.25">
      <c r="A48" s="532" t="s">
        <v>429</v>
      </c>
      <c r="B48" s="498" t="s">
        <v>535</v>
      </c>
      <c r="C48" s="548" t="s">
        <v>586</v>
      </c>
      <c r="D48" s="531" t="s">
        <v>490</v>
      </c>
    </row>
    <row r="49" spans="1:4" x14ac:dyDescent="0.25">
      <c r="A49" s="542"/>
      <c r="B49" s="522"/>
      <c r="C49" s="523"/>
      <c r="D49" s="536"/>
    </row>
    <row r="50" spans="1:4" x14ac:dyDescent="0.25">
      <c r="A50" s="543"/>
      <c r="B50" s="526"/>
      <c r="C50" s="525"/>
      <c r="D50" s="536"/>
    </row>
    <row r="51" spans="1:4" x14ac:dyDescent="0.25">
      <c r="A51" s="543"/>
      <c r="B51" s="526"/>
      <c r="C51" s="525"/>
      <c r="D51" s="536"/>
    </row>
    <row r="52" spans="1:4" ht="18" x14ac:dyDescent="0.25">
      <c r="A52" s="804" t="s">
        <v>623</v>
      </c>
      <c r="B52" s="805"/>
      <c r="C52" s="805"/>
      <c r="D52" s="806"/>
    </row>
    <row r="53" spans="1:4" x14ac:dyDescent="0.25">
      <c r="A53" s="794" t="s">
        <v>536</v>
      </c>
      <c r="B53" s="795"/>
      <c r="C53" s="795"/>
      <c r="D53" s="796"/>
    </row>
    <row r="54" spans="1:4" ht="24" x14ac:dyDescent="0.25">
      <c r="A54" s="466" t="s">
        <v>599</v>
      </c>
      <c r="B54" s="465" t="s">
        <v>593</v>
      </c>
      <c r="C54" s="497" t="s">
        <v>557</v>
      </c>
      <c r="D54" s="467" t="s">
        <v>553</v>
      </c>
    </row>
    <row r="55" spans="1:4" ht="48" x14ac:dyDescent="0.25">
      <c r="A55" s="466" t="s">
        <v>600</v>
      </c>
      <c r="B55" s="583" t="s">
        <v>723</v>
      </c>
      <c r="C55" s="497" t="s">
        <v>558</v>
      </c>
      <c r="D55" s="535" t="s">
        <v>587</v>
      </c>
    </row>
    <row r="56" spans="1:4" ht="48" x14ac:dyDescent="0.25">
      <c r="A56" s="466" t="s">
        <v>601</v>
      </c>
      <c r="B56" s="583" t="s">
        <v>724</v>
      </c>
      <c r="C56" s="497" t="s">
        <v>706</v>
      </c>
      <c r="D56" s="535" t="s">
        <v>587</v>
      </c>
    </row>
    <row r="57" spans="1:4" x14ac:dyDescent="0.25">
      <c r="A57" s="466" t="s">
        <v>602</v>
      </c>
      <c r="B57" s="465" t="s">
        <v>594</v>
      </c>
      <c r="C57" s="497" t="s">
        <v>398</v>
      </c>
      <c r="D57" s="535" t="s">
        <v>401</v>
      </c>
    </row>
    <row r="58" spans="1:4" ht="24" x14ac:dyDescent="0.25">
      <c r="A58" s="466" t="s">
        <v>603</v>
      </c>
      <c r="B58" s="496" t="s">
        <v>595</v>
      </c>
      <c r="C58" s="497" t="s">
        <v>559</v>
      </c>
      <c r="D58" s="535" t="s">
        <v>401</v>
      </c>
    </row>
    <row r="59" spans="1:4" ht="36" x14ac:dyDescent="0.25">
      <c r="A59" s="466" t="s">
        <v>604</v>
      </c>
      <c r="B59" s="465" t="s">
        <v>596</v>
      </c>
      <c r="C59" s="497" t="s">
        <v>555</v>
      </c>
      <c r="D59" s="535" t="s">
        <v>401</v>
      </c>
    </row>
    <row r="60" spans="1:4" ht="24" x14ac:dyDescent="0.25">
      <c r="A60" s="466" t="s">
        <v>605</v>
      </c>
      <c r="B60" s="465" t="s">
        <v>588</v>
      </c>
      <c r="C60" s="497" t="s">
        <v>559</v>
      </c>
      <c r="D60" s="535" t="s">
        <v>401</v>
      </c>
    </row>
    <row r="61" spans="1:4" ht="24" x14ac:dyDescent="0.25">
      <c r="A61" s="466" t="s">
        <v>606</v>
      </c>
      <c r="B61" s="465" t="s">
        <v>597</v>
      </c>
      <c r="C61" s="497" t="s">
        <v>559</v>
      </c>
      <c r="D61" s="535" t="s">
        <v>401</v>
      </c>
    </row>
    <row r="62" spans="1:4" ht="24" x14ac:dyDescent="0.25">
      <c r="A62" s="466" t="s">
        <v>705</v>
      </c>
      <c r="B62" s="534" t="s">
        <v>598</v>
      </c>
      <c r="C62" s="497" t="s">
        <v>476</v>
      </c>
      <c r="D62" s="535" t="s">
        <v>401</v>
      </c>
    </row>
    <row r="63" spans="1:4" x14ac:dyDescent="0.25">
      <c r="A63" s="797" t="s">
        <v>702</v>
      </c>
      <c r="B63" s="798"/>
      <c r="C63" s="798"/>
      <c r="D63" s="799"/>
    </row>
    <row r="64" spans="1:4" x14ac:dyDescent="0.25">
      <c r="A64" s="466" t="s">
        <v>695</v>
      </c>
      <c r="B64" s="534" t="s">
        <v>696</v>
      </c>
      <c r="C64" s="497" t="s">
        <v>697</v>
      </c>
      <c r="D64" s="535" t="s">
        <v>698</v>
      </c>
    </row>
    <row r="65" spans="1:5" ht="24" x14ac:dyDescent="0.25">
      <c r="A65" s="466" t="s">
        <v>699</v>
      </c>
      <c r="B65" s="534" t="s">
        <v>700</v>
      </c>
      <c r="C65" s="497" t="s">
        <v>701</v>
      </c>
      <c r="D65" s="535" t="s">
        <v>698</v>
      </c>
    </row>
    <row r="66" spans="1:5" x14ac:dyDescent="0.25">
      <c r="A66" s="797" t="s">
        <v>608</v>
      </c>
      <c r="B66" s="798"/>
      <c r="C66" s="798"/>
      <c r="D66" s="799"/>
    </row>
    <row r="67" spans="1:5" ht="36" x14ac:dyDescent="0.25">
      <c r="A67" s="466" t="s">
        <v>607</v>
      </c>
      <c r="B67" s="465" t="s">
        <v>612</v>
      </c>
      <c r="C67" s="514" t="s">
        <v>613</v>
      </c>
      <c r="D67" s="531" t="s">
        <v>491</v>
      </c>
    </row>
    <row r="68" spans="1:5" ht="36" x14ac:dyDescent="0.25">
      <c r="A68" s="466" t="s">
        <v>609</v>
      </c>
      <c r="B68" s="465" t="s">
        <v>617</v>
      </c>
      <c r="C68" s="514" t="s">
        <v>618</v>
      </c>
      <c r="D68" s="535" t="s">
        <v>490</v>
      </c>
    </row>
    <row r="69" spans="1:5" ht="24" x14ac:dyDescent="0.25">
      <c r="A69" s="466" t="s">
        <v>610</v>
      </c>
      <c r="B69" s="465" t="s">
        <v>619</v>
      </c>
      <c r="C69" s="497" t="s">
        <v>620</v>
      </c>
      <c r="D69" s="531" t="s">
        <v>491</v>
      </c>
    </row>
    <row r="70" spans="1:5" ht="24" x14ac:dyDescent="0.25">
      <c r="A70" s="466" t="s">
        <v>611</v>
      </c>
      <c r="B70" s="465" t="s">
        <v>621</v>
      </c>
      <c r="C70" s="497" t="s">
        <v>622</v>
      </c>
      <c r="D70" s="531" t="s">
        <v>491</v>
      </c>
    </row>
    <row r="71" spans="1:5" ht="29.25" customHeight="1" x14ac:dyDescent="0.25">
      <c r="A71" s="797" t="s">
        <v>636</v>
      </c>
      <c r="B71" s="798"/>
      <c r="C71" s="798"/>
      <c r="D71" s="799"/>
    </row>
    <row r="72" spans="1:5" ht="36" x14ac:dyDescent="0.25">
      <c r="A72" s="466" t="s">
        <v>624</v>
      </c>
      <c r="B72" s="465" t="s">
        <v>628</v>
      </c>
      <c r="C72" s="514" t="s">
        <v>649</v>
      </c>
      <c r="D72" s="535" t="s">
        <v>633</v>
      </c>
      <c r="E72" s="549"/>
    </row>
    <row r="73" spans="1:5" ht="48" x14ac:dyDescent="0.25">
      <c r="A73" s="466" t="s">
        <v>625</v>
      </c>
      <c r="B73" s="465" t="s">
        <v>634</v>
      </c>
      <c r="C73" s="514" t="s">
        <v>650</v>
      </c>
      <c r="D73" s="535" t="s">
        <v>633</v>
      </c>
    </row>
    <row r="74" spans="1:5" ht="36" x14ac:dyDescent="0.25">
      <c r="A74" s="466" t="s">
        <v>626</v>
      </c>
      <c r="B74" s="465" t="s">
        <v>637</v>
      </c>
      <c r="C74" s="514" t="s">
        <v>648</v>
      </c>
      <c r="D74" s="535" t="s">
        <v>633</v>
      </c>
    </row>
    <row r="75" spans="1:5" ht="36" x14ac:dyDescent="0.25">
      <c r="A75" s="466" t="s">
        <v>627</v>
      </c>
      <c r="B75" s="465" t="s">
        <v>635</v>
      </c>
      <c r="C75" s="514" t="s">
        <v>651</v>
      </c>
      <c r="D75" s="535" t="s">
        <v>633</v>
      </c>
    </row>
    <row r="76" spans="1:5" ht="60" x14ac:dyDescent="0.25">
      <c r="A76" s="466" t="s">
        <v>629</v>
      </c>
      <c r="B76" s="465" t="s">
        <v>638</v>
      </c>
      <c r="C76" s="514" t="s">
        <v>652</v>
      </c>
      <c r="D76" s="535" t="s">
        <v>633</v>
      </c>
    </row>
    <row r="77" spans="1:5" ht="24" x14ac:dyDescent="0.25">
      <c r="A77" s="466" t="s">
        <v>630</v>
      </c>
      <c r="B77" s="490" t="s">
        <v>632</v>
      </c>
      <c r="C77" s="514" t="s">
        <v>653</v>
      </c>
      <c r="D77" s="535" t="s">
        <v>633</v>
      </c>
    </row>
    <row r="78" spans="1:5" ht="24" x14ac:dyDescent="0.25">
      <c r="A78" s="466" t="s">
        <v>631</v>
      </c>
      <c r="B78" s="537" t="s">
        <v>502</v>
      </c>
      <c r="C78" s="514" t="s">
        <v>639</v>
      </c>
      <c r="D78" s="535" t="s">
        <v>633</v>
      </c>
    </row>
    <row r="79" spans="1:5" ht="24" x14ac:dyDescent="0.25">
      <c r="A79" s="466" t="s">
        <v>708</v>
      </c>
      <c r="B79" s="537" t="s">
        <v>709</v>
      </c>
      <c r="C79" s="514" t="s">
        <v>710</v>
      </c>
      <c r="D79" s="535" t="s">
        <v>551</v>
      </c>
    </row>
    <row r="80" spans="1:5" x14ac:dyDescent="0.25">
      <c r="A80" s="797" t="s">
        <v>537</v>
      </c>
      <c r="B80" s="798"/>
      <c r="C80" s="798"/>
      <c r="D80" s="799"/>
    </row>
    <row r="81" spans="1:4" x14ac:dyDescent="0.25">
      <c r="A81" s="466" t="s">
        <v>640</v>
      </c>
      <c r="B81" s="490" t="s">
        <v>538</v>
      </c>
      <c r="C81" s="514" t="s">
        <v>539</v>
      </c>
      <c r="D81" s="531" t="s">
        <v>552</v>
      </c>
    </row>
    <row r="82" spans="1:4" x14ac:dyDescent="0.25">
      <c r="A82" s="466" t="s">
        <v>641</v>
      </c>
      <c r="B82" s="490" t="s">
        <v>540</v>
      </c>
      <c r="C82" s="514" t="s">
        <v>548</v>
      </c>
      <c r="D82" s="531" t="s">
        <v>644</v>
      </c>
    </row>
    <row r="83" spans="1:4" x14ac:dyDescent="0.25">
      <c r="A83" s="466" t="s">
        <v>642</v>
      </c>
      <c r="B83" s="490" t="s">
        <v>645</v>
      </c>
      <c r="C83" s="514" t="s">
        <v>558</v>
      </c>
      <c r="D83" s="531" t="s">
        <v>552</v>
      </c>
    </row>
    <row r="84" spans="1:4" ht="24" x14ac:dyDescent="0.25">
      <c r="A84" s="466" t="s">
        <v>643</v>
      </c>
      <c r="B84" s="490" t="s">
        <v>647</v>
      </c>
      <c r="C84" s="514" t="s">
        <v>646</v>
      </c>
      <c r="D84" s="531" t="s">
        <v>587</v>
      </c>
    </row>
    <row r="85" spans="1:4" x14ac:dyDescent="0.25">
      <c r="A85" s="542"/>
      <c r="B85" s="513"/>
      <c r="C85" s="525"/>
      <c r="D85" s="536"/>
    </row>
    <row r="86" spans="1:4" x14ac:dyDescent="0.25">
      <c r="A86" s="544"/>
      <c r="B86" s="575" t="s">
        <v>707</v>
      </c>
      <c r="C86" s="544"/>
      <c r="D86" s="544"/>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zoomScaleNormal="100" workbookViewId="0">
      <selection activeCell="E6" sqref="E6"/>
    </sheetView>
  </sheetViews>
  <sheetFormatPr defaultRowHeight="15" x14ac:dyDescent="0.25"/>
  <cols>
    <col min="1" max="1" width="9.140625" style="502"/>
    <col min="2" max="2" width="63.28515625" customWidth="1"/>
    <col min="3" max="3" width="30.5703125" style="507" customWidth="1"/>
    <col min="4" max="4" width="35.5703125" style="511" customWidth="1"/>
  </cols>
  <sheetData>
    <row r="1" spans="1:8" s="1" customFormat="1" ht="21" x14ac:dyDescent="0.35">
      <c r="A1" s="793" t="s">
        <v>655</v>
      </c>
      <c r="B1" s="793"/>
      <c r="C1" s="793"/>
      <c r="D1" s="793"/>
    </row>
    <row r="2" spans="1:8" x14ac:dyDescent="0.25">
      <c r="A2" s="491" t="s">
        <v>388</v>
      </c>
      <c r="B2" s="492" t="s">
        <v>389</v>
      </c>
      <c r="C2" s="493" t="s">
        <v>390</v>
      </c>
      <c r="D2" s="508" t="s">
        <v>391</v>
      </c>
    </row>
    <row r="3" spans="1:8" x14ac:dyDescent="0.25">
      <c r="A3" s="494">
        <v>1</v>
      </c>
      <c r="B3" s="808" t="s">
        <v>392</v>
      </c>
      <c r="C3" s="809"/>
      <c r="D3" s="810"/>
    </row>
    <row r="4" spans="1:8" ht="48" x14ac:dyDescent="0.25">
      <c r="A4" s="495" t="s">
        <v>393</v>
      </c>
      <c r="B4" s="496" t="s">
        <v>469</v>
      </c>
      <c r="C4" s="514" t="s">
        <v>470</v>
      </c>
      <c r="D4" s="509" t="s">
        <v>394</v>
      </c>
    </row>
    <row r="5" spans="1:8" ht="24" x14ac:dyDescent="0.25">
      <c r="A5" s="495" t="s">
        <v>395</v>
      </c>
      <c r="B5" s="496" t="s">
        <v>473</v>
      </c>
      <c r="C5" s="497" t="s">
        <v>471</v>
      </c>
      <c r="D5" s="509" t="s">
        <v>394</v>
      </c>
    </row>
    <row r="6" spans="1:8" ht="60" x14ac:dyDescent="0.25">
      <c r="A6" s="495" t="s">
        <v>396</v>
      </c>
      <c r="B6" s="498" t="s">
        <v>397</v>
      </c>
      <c r="C6" s="499" t="s">
        <v>398</v>
      </c>
      <c r="D6" s="509" t="s">
        <v>394</v>
      </c>
    </row>
    <row r="7" spans="1:8" ht="24" x14ac:dyDescent="0.25">
      <c r="A7" s="495" t="s">
        <v>399</v>
      </c>
      <c r="B7" s="496" t="s">
        <v>400</v>
      </c>
      <c r="C7" s="499" t="s">
        <v>398</v>
      </c>
      <c r="D7" s="509" t="s">
        <v>401</v>
      </c>
    </row>
    <row r="8" spans="1:8" ht="24" x14ac:dyDescent="0.25">
      <c r="A8" s="495" t="s">
        <v>402</v>
      </c>
      <c r="B8" s="496" t="s">
        <v>403</v>
      </c>
      <c r="C8" s="499" t="s">
        <v>404</v>
      </c>
      <c r="D8" s="509" t="s">
        <v>401</v>
      </c>
    </row>
    <row r="9" spans="1:8" x14ac:dyDescent="0.25">
      <c r="A9" s="495" t="s">
        <v>405</v>
      </c>
      <c r="B9" s="496" t="s">
        <v>406</v>
      </c>
      <c r="C9" s="499" t="s">
        <v>398</v>
      </c>
      <c r="D9" s="509" t="s">
        <v>407</v>
      </c>
    </row>
    <row r="10" spans="1:8" ht="24" x14ac:dyDescent="0.25">
      <c r="A10" s="495" t="s">
        <v>408</v>
      </c>
      <c r="B10" s="496" t="s">
        <v>409</v>
      </c>
      <c r="C10" s="499" t="s">
        <v>398</v>
      </c>
      <c r="D10" s="509" t="s">
        <v>407</v>
      </c>
    </row>
    <row r="11" spans="1:8" ht="24" x14ac:dyDescent="0.25">
      <c r="A11" s="495" t="s">
        <v>410</v>
      </c>
      <c r="B11" s="498" t="s">
        <v>472</v>
      </c>
      <c r="C11" s="499" t="s">
        <v>692</v>
      </c>
      <c r="D11" s="509" t="s">
        <v>693</v>
      </c>
    </row>
    <row r="12" spans="1:8" ht="24" x14ac:dyDescent="0.25">
      <c r="A12" s="495" t="s">
        <v>411</v>
      </c>
      <c r="B12" s="500" t="s">
        <v>412</v>
      </c>
      <c r="C12" s="499" t="s">
        <v>413</v>
      </c>
      <c r="D12" s="509" t="s">
        <v>480</v>
      </c>
      <c r="F12" s="501"/>
      <c r="G12" s="501"/>
      <c r="H12" s="501"/>
    </row>
    <row r="13" spans="1:8" x14ac:dyDescent="0.25">
      <c r="A13" s="495" t="s">
        <v>414</v>
      </c>
      <c r="B13" s="496" t="s">
        <v>689</v>
      </c>
      <c r="C13" s="499" t="s">
        <v>474</v>
      </c>
      <c r="D13" s="509" t="s">
        <v>401</v>
      </c>
    </row>
    <row r="14" spans="1:8" ht="24" x14ac:dyDescent="0.25">
      <c r="A14" s="495" t="s">
        <v>415</v>
      </c>
      <c r="B14" s="500" t="s">
        <v>690</v>
      </c>
      <c r="C14" s="499" t="s">
        <v>475</v>
      </c>
      <c r="D14" s="509" t="s">
        <v>407</v>
      </c>
    </row>
    <row r="15" spans="1:8" ht="24" x14ac:dyDescent="0.25">
      <c r="A15" s="502" t="s">
        <v>416</v>
      </c>
      <c r="B15" s="496" t="s">
        <v>691</v>
      </c>
      <c r="C15" s="499" t="s">
        <v>476</v>
      </c>
      <c r="D15" s="509" t="s">
        <v>407</v>
      </c>
    </row>
    <row r="16" spans="1:8" ht="25.5" customHeight="1" x14ac:dyDescent="0.25">
      <c r="A16" s="503">
        <v>2</v>
      </c>
      <c r="B16" s="797" t="s">
        <v>685</v>
      </c>
      <c r="C16" s="798"/>
      <c r="D16" s="799"/>
    </row>
    <row r="17" spans="1:5" ht="24" x14ac:dyDescent="0.25">
      <c r="A17" s="495" t="s">
        <v>417</v>
      </c>
      <c r="B17" s="504" t="s">
        <v>418</v>
      </c>
      <c r="C17" s="499" t="s">
        <v>477</v>
      </c>
      <c r="D17" s="515" t="s">
        <v>481</v>
      </c>
      <c r="E17" s="1"/>
    </row>
    <row r="18" spans="1:5" x14ac:dyDescent="0.25">
      <c r="A18" s="495" t="s">
        <v>419</v>
      </c>
      <c r="B18" s="504" t="s">
        <v>420</v>
      </c>
      <c r="C18" s="499" t="s">
        <v>477</v>
      </c>
      <c r="D18" s="516" t="s">
        <v>482</v>
      </c>
    </row>
    <row r="19" spans="1:5" x14ac:dyDescent="0.25">
      <c r="A19" s="495" t="s">
        <v>421</v>
      </c>
      <c r="B19" s="504" t="s">
        <v>422</v>
      </c>
      <c r="C19" s="499" t="s">
        <v>477</v>
      </c>
      <c r="D19" s="516" t="s">
        <v>482</v>
      </c>
    </row>
    <row r="20" spans="1:5" ht="24" x14ac:dyDescent="0.25">
      <c r="A20" s="495" t="s">
        <v>423</v>
      </c>
      <c r="B20" s="498" t="s">
        <v>424</v>
      </c>
      <c r="C20" s="499" t="s">
        <v>477</v>
      </c>
      <c r="D20" s="516" t="s">
        <v>482</v>
      </c>
    </row>
    <row r="21" spans="1:5" ht="28.5" customHeight="1" x14ac:dyDescent="0.25">
      <c r="A21" s="503">
        <v>3</v>
      </c>
      <c r="B21" s="797" t="s">
        <v>686</v>
      </c>
      <c r="C21" s="798"/>
      <c r="D21" s="799"/>
    </row>
    <row r="22" spans="1:5" x14ac:dyDescent="0.25">
      <c r="A22" s="495" t="s">
        <v>425</v>
      </c>
      <c r="B22" s="500" t="s">
        <v>426</v>
      </c>
      <c r="C22" s="499" t="s">
        <v>40</v>
      </c>
      <c r="D22" s="509" t="s">
        <v>483</v>
      </c>
    </row>
    <row r="23" spans="1:5" ht="24" x14ac:dyDescent="0.25">
      <c r="A23" s="495" t="s">
        <v>427</v>
      </c>
      <c r="B23" s="496" t="s">
        <v>428</v>
      </c>
      <c r="C23" s="499" t="s">
        <v>478</v>
      </c>
      <c r="D23" s="509" t="s">
        <v>484</v>
      </c>
    </row>
    <row r="24" spans="1:5" x14ac:dyDescent="0.25">
      <c r="A24" s="495" t="s">
        <v>429</v>
      </c>
      <c r="B24" s="500" t="s">
        <v>430</v>
      </c>
      <c r="C24" s="499" t="s">
        <v>479</v>
      </c>
      <c r="D24" s="516" t="s">
        <v>484</v>
      </c>
    </row>
    <row r="25" spans="1:5" ht="24" x14ac:dyDescent="0.25">
      <c r="A25" s="495" t="s">
        <v>431</v>
      </c>
      <c r="B25" s="500" t="s">
        <v>432</v>
      </c>
      <c r="C25" s="499" t="s">
        <v>40</v>
      </c>
      <c r="D25" s="516" t="s">
        <v>485</v>
      </c>
    </row>
    <row r="26" spans="1:5" x14ac:dyDescent="0.25">
      <c r="A26" s="495" t="s">
        <v>433</v>
      </c>
      <c r="B26" s="500" t="s">
        <v>434</v>
      </c>
      <c r="C26" s="499" t="s">
        <v>40</v>
      </c>
      <c r="D26" s="516" t="s">
        <v>485</v>
      </c>
    </row>
    <row r="27" spans="1:5" x14ac:dyDescent="0.25">
      <c r="A27" s="495" t="s">
        <v>435</v>
      </c>
      <c r="B27" s="500" t="s">
        <v>436</v>
      </c>
      <c r="C27" s="499" t="s">
        <v>40</v>
      </c>
      <c r="D27" s="516" t="s">
        <v>486</v>
      </c>
    </row>
    <row r="28" spans="1:5" x14ac:dyDescent="0.25">
      <c r="A28" s="495" t="s">
        <v>437</v>
      </c>
      <c r="B28" s="498" t="s">
        <v>438</v>
      </c>
      <c r="C28" s="499" t="s">
        <v>40</v>
      </c>
      <c r="D28" s="509" t="s">
        <v>487</v>
      </c>
    </row>
    <row r="29" spans="1:5" x14ac:dyDescent="0.25">
      <c r="A29" s="495" t="s">
        <v>439</v>
      </c>
      <c r="B29" s="498" t="s">
        <v>440</v>
      </c>
      <c r="C29" s="499" t="s">
        <v>40</v>
      </c>
      <c r="D29" s="509" t="s">
        <v>488</v>
      </c>
    </row>
    <row r="30" spans="1:5" ht="24" customHeight="1" x14ac:dyDescent="0.25">
      <c r="A30" s="503">
        <v>4</v>
      </c>
      <c r="B30" s="797" t="s">
        <v>687</v>
      </c>
      <c r="C30" s="798"/>
      <c r="D30" s="799"/>
    </row>
    <row r="31" spans="1:5" x14ac:dyDescent="0.25">
      <c r="A31" s="495" t="s">
        <v>441</v>
      </c>
      <c r="B31" s="504" t="s">
        <v>442</v>
      </c>
      <c r="C31" s="499" t="s">
        <v>478</v>
      </c>
      <c r="D31" s="516" t="s">
        <v>490</v>
      </c>
    </row>
    <row r="32" spans="1:5" x14ac:dyDescent="0.25">
      <c r="A32" s="495" t="s">
        <v>443</v>
      </c>
      <c r="B32" s="498" t="s">
        <v>444</v>
      </c>
      <c r="C32" s="499" t="s">
        <v>478</v>
      </c>
      <c r="D32" s="516" t="s">
        <v>490</v>
      </c>
    </row>
    <row r="33" spans="1:4" x14ac:dyDescent="0.25">
      <c r="A33" s="495" t="s">
        <v>445</v>
      </c>
      <c r="B33" s="498" t="s">
        <v>446</v>
      </c>
      <c r="C33" s="499" t="s">
        <v>478</v>
      </c>
      <c r="D33" s="516" t="s">
        <v>490</v>
      </c>
    </row>
    <row r="34" spans="1:4" x14ac:dyDescent="0.25">
      <c r="A34" s="495" t="s">
        <v>447</v>
      </c>
      <c r="B34" s="498" t="s">
        <v>448</v>
      </c>
      <c r="C34" s="499" t="s">
        <v>40</v>
      </c>
      <c r="D34" s="516" t="s">
        <v>490</v>
      </c>
    </row>
    <row r="35" spans="1:4" x14ac:dyDescent="0.25">
      <c r="A35" s="495" t="s">
        <v>449</v>
      </c>
      <c r="B35" s="498" t="s">
        <v>450</v>
      </c>
      <c r="C35" s="499" t="s">
        <v>40</v>
      </c>
      <c r="D35" s="516" t="s">
        <v>491</v>
      </c>
    </row>
    <row r="36" spans="1:4" x14ac:dyDescent="0.25">
      <c r="A36" s="502" t="s">
        <v>451</v>
      </c>
      <c r="B36" s="505" t="s">
        <v>452</v>
      </c>
      <c r="C36" s="499" t="s">
        <v>489</v>
      </c>
      <c r="D36" s="516" t="s">
        <v>491</v>
      </c>
    </row>
    <row r="37" spans="1:4" ht="27" customHeight="1" x14ac:dyDescent="0.25">
      <c r="A37" s="503">
        <v>5</v>
      </c>
      <c r="B37" s="811" t="s">
        <v>688</v>
      </c>
      <c r="C37" s="811"/>
      <c r="D37" s="811"/>
    </row>
    <row r="38" spans="1:4" x14ac:dyDescent="0.25">
      <c r="A38" s="495" t="s">
        <v>453</v>
      </c>
      <c r="B38" s="496" t="s">
        <v>454</v>
      </c>
      <c r="C38" s="499" t="s">
        <v>40</v>
      </c>
      <c r="D38" s="509" t="s">
        <v>492</v>
      </c>
    </row>
    <row r="39" spans="1:4" x14ac:dyDescent="0.25">
      <c r="A39" s="495" t="s">
        <v>455</v>
      </c>
      <c r="B39" s="498" t="s">
        <v>456</v>
      </c>
      <c r="C39" s="499" t="s">
        <v>40</v>
      </c>
      <c r="D39" s="509" t="s">
        <v>490</v>
      </c>
    </row>
    <row r="40" spans="1:4" x14ac:dyDescent="0.25">
      <c r="A40" s="495" t="s">
        <v>457</v>
      </c>
      <c r="B40" s="498" t="s">
        <v>458</v>
      </c>
      <c r="C40" s="499" t="s">
        <v>40</v>
      </c>
      <c r="D40" s="509" t="s">
        <v>490</v>
      </c>
    </row>
    <row r="41" spans="1:4" x14ac:dyDescent="0.25">
      <c r="A41" s="495" t="s">
        <v>459</v>
      </c>
      <c r="B41" s="496" t="s">
        <v>460</v>
      </c>
      <c r="C41" s="499" t="s">
        <v>40</v>
      </c>
      <c r="D41" s="516" t="s">
        <v>493</v>
      </c>
    </row>
    <row r="42" spans="1:4" x14ac:dyDescent="0.25">
      <c r="A42" s="503">
        <v>6</v>
      </c>
      <c r="B42" s="811" t="s">
        <v>461</v>
      </c>
      <c r="C42" s="811"/>
      <c r="D42" s="811"/>
    </row>
    <row r="43" spans="1:4" ht="24" x14ac:dyDescent="0.25">
      <c r="A43" s="495" t="s">
        <v>462</v>
      </c>
      <c r="B43" s="498" t="s">
        <v>494</v>
      </c>
      <c r="C43" s="499" t="s">
        <v>463</v>
      </c>
      <c r="D43" s="510" t="s">
        <v>495</v>
      </c>
    </row>
    <row r="44" spans="1:4" ht="36" x14ac:dyDescent="0.25">
      <c r="A44" s="495" t="s">
        <v>464</v>
      </c>
      <c r="B44" s="498" t="s">
        <v>496</v>
      </c>
      <c r="C44" s="499" t="s">
        <v>463</v>
      </c>
      <c r="D44" s="509" t="s">
        <v>490</v>
      </c>
    </row>
    <row r="45" spans="1:4" x14ac:dyDescent="0.25">
      <c r="A45" s="495" t="s">
        <v>465</v>
      </c>
      <c r="B45" s="498" t="s">
        <v>466</v>
      </c>
      <c r="C45" s="499" t="s">
        <v>463</v>
      </c>
      <c r="D45" s="510" t="s">
        <v>495</v>
      </c>
    </row>
    <row r="46" spans="1:4" ht="24" x14ac:dyDescent="0.25">
      <c r="A46" s="495" t="s">
        <v>467</v>
      </c>
      <c r="B46" s="465" t="s">
        <v>497</v>
      </c>
      <c r="C46" s="499" t="s">
        <v>498</v>
      </c>
      <c r="D46" s="509" t="s">
        <v>499</v>
      </c>
    </row>
    <row r="47" spans="1:4" x14ac:dyDescent="0.25">
      <c r="A47" s="518"/>
      <c r="B47" s="807"/>
      <c r="C47" s="807"/>
      <c r="D47" s="807"/>
    </row>
    <row r="48" spans="1:4" x14ac:dyDescent="0.25">
      <c r="A48" s="519"/>
      <c r="B48" s="513"/>
      <c r="C48" s="520"/>
      <c r="D48" s="521"/>
    </row>
    <row r="49" spans="1:4" x14ac:dyDescent="0.25">
      <c r="A49" s="519"/>
      <c r="B49" s="513"/>
      <c r="C49" s="520"/>
      <c r="D49" s="521"/>
    </row>
    <row r="50" spans="1:4" x14ac:dyDescent="0.25">
      <c r="A50" s="519"/>
      <c r="B50" s="513"/>
      <c r="C50" s="520"/>
      <c r="D50" s="521"/>
    </row>
    <row r="51" spans="1:4" x14ac:dyDescent="0.25">
      <c r="A51" s="506"/>
    </row>
    <row r="52" spans="1:4" x14ac:dyDescent="0.25">
      <c r="A52" s="506"/>
    </row>
    <row r="53" spans="1:4" x14ac:dyDescent="0.25">
      <c r="A53" s="506"/>
    </row>
    <row r="54" spans="1:4" x14ac:dyDescent="0.25">
      <c r="A54" s="506"/>
    </row>
    <row r="55" spans="1:4" x14ac:dyDescent="0.25">
      <c r="A55" s="506"/>
    </row>
    <row r="56" spans="1:4" x14ac:dyDescent="0.25">
      <c r="A56" s="506"/>
    </row>
    <row r="57" spans="1:4" x14ac:dyDescent="0.25">
      <c r="A57" s="506"/>
    </row>
    <row r="58" spans="1:4" x14ac:dyDescent="0.25">
      <c r="A58" s="506"/>
    </row>
    <row r="59" spans="1:4" x14ac:dyDescent="0.25">
      <c r="A59" s="506"/>
    </row>
    <row r="60" spans="1:4" x14ac:dyDescent="0.25">
      <c r="A60" s="506"/>
    </row>
    <row r="61" spans="1:4" x14ac:dyDescent="0.25">
      <c r="A61" s="506"/>
    </row>
    <row r="62" spans="1:4" x14ac:dyDescent="0.25">
      <c r="A62" s="506"/>
    </row>
    <row r="63" spans="1:4" x14ac:dyDescent="0.25">
      <c r="A63" s="506"/>
    </row>
    <row r="64" spans="1:4" x14ac:dyDescent="0.25">
      <c r="A64" s="506"/>
    </row>
    <row r="65" spans="1:1" x14ac:dyDescent="0.25">
      <c r="A65" s="506"/>
    </row>
    <row r="66" spans="1:1" x14ac:dyDescent="0.25">
      <c r="A66" s="506"/>
    </row>
    <row r="67" spans="1:1" x14ac:dyDescent="0.25">
      <c r="A67" s="506"/>
    </row>
    <row r="68" spans="1:1" x14ac:dyDescent="0.25">
      <c r="A68" s="506"/>
    </row>
    <row r="69" spans="1:1" x14ac:dyDescent="0.25">
      <c r="A69" s="506"/>
    </row>
    <row r="70" spans="1:1" x14ac:dyDescent="0.25">
      <c r="A70" s="506"/>
    </row>
    <row r="71" spans="1:1" x14ac:dyDescent="0.25">
      <c r="A71" s="506"/>
    </row>
    <row r="72" spans="1:1" x14ac:dyDescent="0.25">
      <c r="A72" s="506"/>
    </row>
    <row r="73" spans="1:1" x14ac:dyDescent="0.25">
      <c r="A73" s="506"/>
    </row>
    <row r="74" spans="1:1" x14ac:dyDescent="0.25">
      <c r="A74" s="506"/>
    </row>
    <row r="75" spans="1:1" x14ac:dyDescent="0.25">
      <c r="A75" s="506"/>
    </row>
    <row r="76" spans="1:1" x14ac:dyDescent="0.25">
      <c r="A76" s="506"/>
    </row>
    <row r="77" spans="1:1" x14ac:dyDescent="0.25">
      <c r="A77" s="506"/>
    </row>
    <row r="78" spans="1:1" x14ac:dyDescent="0.25">
      <c r="A78" s="506"/>
    </row>
    <row r="79" spans="1:1" x14ac:dyDescent="0.25">
      <c r="A79" s="506"/>
    </row>
    <row r="80" spans="1:1" x14ac:dyDescent="0.25">
      <c r="A80" s="506"/>
    </row>
    <row r="81" spans="1:1" x14ac:dyDescent="0.25">
      <c r="A81" s="506"/>
    </row>
    <row r="82" spans="1:1" x14ac:dyDescent="0.25">
      <c r="A82" s="506"/>
    </row>
    <row r="83" spans="1:1" x14ac:dyDescent="0.25">
      <c r="A83" s="506"/>
    </row>
    <row r="84" spans="1:1" x14ac:dyDescent="0.25">
      <c r="A84" s="506"/>
    </row>
    <row r="85" spans="1:1" x14ac:dyDescent="0.25">
      <c r="A85" s="506"/>
    </row>
    <row r="86" spans="1:1" x14ac:dyDescent="0.25">
      <c r="A86" s="506"/>
    </row>
    <row r="87" spans="1:1" x14ac:dyDescent="0.25">
      <c r="A87" s="506"/>
    </row>
    <row r="88" spans="1:1" x14ac:dyDescent="0.25">
      <c r="A88" s="506"/>
    </row>
    <row r="89" spans="1:1" x14ac:dyDescent="0.25">
      <c r="A89" s="506"/>
    </row>
    <row r="90" spans="1:1" x14ac:dyDescent="0.25">
      <c r="A90" s="506"/>
    </row>
    <row r="91" spans="1:1" x14ac:dyDescent="0.25">
      <c r="A91" s="506"/>
    </row>
    <row r="92" spans="1:1" x14ac:dyDescent="0.25">
      <c r="A92" s="506"/>
    </row>
    <row r="93" spans="1:1" x14ac:dyDescent="0.25">
      <c r="A93" s="506"/>
    </row>
    <row r="94" spans="1:1" x14ac:dyDescent="0.25">
      <c r="A94" s="506"/>
    </row>
    <row r="95" spans="1:1" x14ac:dyDescent="0.25">
      <c r="A95" s="506"/>
    </row>
    <row r="96" spans="1:1" x14ac:dyDescent="0.25">
      <c r="A96" s="506"/>
    </row>
    <row r="97" spans="1:1" x14ac:dyDescent="0.25">
      <c r="A97" s="506"/>
    </row>
    <row r="98" spans="1:1" x14ac:dyDescent="0.25">
      <c r="A98" s="506"/>
    </row>
    <row r="99" spans="1:1" x14ac:dyDescent="0.25">
      <c r="A99" s="506"/>
    </row>
    <row r="100" spans="1:1" x14ac:dyDescent="0.25">
      <c r="A100" s="506"/>
    </row>
    <row r="101" spans="1:1" x14ac:dyDescent="0.25">
      <c r="A101" s="506"/>
    </row>
    <row r="102" spans="1:1" x14ac:dyDescent="0.25">
      <c r="A102" s="506"/>
    </row>
    <row r="103" spans="1:1" x14ac:dyDescent="0.25">
      <c r="A103" s="506"/>
    </row>
    <row r="104" spans="1:1" x14ac:dyDescent="0.25">
      <c r="A104" s="506"/>
    </row>
    <row r="105" spans="1:1" x14ac:dyDescent="0.25">
      <c r="A105" s="506"/>
    </row>
    <row r="106" spans="1:1" x14ac:dyDescent="0.25">
      <c r="A106" s="506"/>
    </row>
    <row r="107" spans="1:1" x14ac:dyDescent="0.25">
      <c r="A107" s="506"/>
    </row>
    <row r="108" spans="1:1" x14ac:dyDescent="0.25">
      <c r="A108" s="506"/>
    </row>
    <row r="109" spans="1:1" x14ac:dyDescent="0.25">
      <c r="A109" s="506"/>
    </row>
    <row r="110" spans="1:1" x14ac:dyDescent="0.25">
      <c r="A110" s="506"/>
    </row>
    <row r="111" spans="1:1" x14ac:dyDescent="0.25">
      <c r="A111" s="506"/>
    </row>
    <row r="112" spans="1:1" x14ac:dyDescent="0.25">
      <c r="A112" s="506"/>
    </row>
    <row r="113" spans="1:1" x14ac:dyDescent="0.25">
      <c r="A113" s="506"/>
    </row>
    <row r="114" spans="1:1" x14ac:dyDescent="0.25">
      <c r="A114" s="506"/>
    </row>
    <row r="115" spans="1:1" x14ac:dyDescent="0.25">
      <c r="A115" s="506"/>
    </row>
    <row r="116" spans="1:1" x14ac:dyDescent="0.25">
      <c r="A116" s="506"/>
    </row>
    <row r="117" spans="1:1" x14ac:dyDescent="0.25">
      <c r="A117" s="506"/>
    </row>
    <row r="118" spans="1:1" x14ac:dyDescent="0.25">
      <c r="A118" s="506"/>
    </row>
    <row r="119" spans="1:1" x14ac:dyDescent="0.25">
      <c r="A119" s="506"/>
    </row>
    <row r="120" spans="1:1" x14ac:dyDescent="0.25">
      <c r="A120" s="506"/>
    </row>
    <row r="121" spans="1:1" x14ac:dyDescent="0.25">
      <c r="A121" s="506"/>
    </row>
    <row r="122" spans="1:1" x14ac:dyDescent="0.25">
      <c r="A122" s="506"/>
    </row>
    <row r="123" spans="1:1" x14ac:dyDescent="0.25">
      <c r="A123" s="506"/>
    </row>
    <row r="124" spans="1:1" x14ac:dyDescent="0.25">
      <c r="A124" s="506"/>
    </row>
    <row r="125" spans="1:1" x14ac:dyDescent="0.25">
      <c r="A125" s="506"/>
    </row>
    <row r="126" spans="1:1" x14ac:dyDescent="0.25">
      <c r="A126" s="506"/>
    </row>
    <row r="127" spans="1:1" x14ac:dyDescent="0.25">
      <c r="A127" s="506"/>
    </row>
    <row r="128" spans="1:1" x14ac:dyDescent="0.25">
      <c r="A128" s="506"/>
    </row>
    <row r="129" spans="1:1" x14ac:dyDescent="0.25">
      <c r="A129" s="506"/>
    </row>
    <row r="130" spans="1:1" x14ac:dyDescent="0.25">
      <c r="A130" s="506"/>
    </row>
    <row r="131" spans="1:1" x14ac:dyDescent="0.25">
      <c r="A131" s="506"/>
    </row>
    <row r="132" spans="1:1" x14ac:dyDescent="0.25">
      <c r="A132" s="506"/>
    </row>
    <row r="133" spans="1:1" x14ac:dyDescent="0.25">
      <c r="A133" s="506"/>
    </row>
    <row r="134" spans="1:1" x14ac:dyDescent="0.25">
      <c r="A134" s="506"/>
    </row>
    <row r="135" spans="1:1" x14ac:dyDescent="0.25">
      <c r="A135" s="506"/>
    </row>
    <row r="136" spans="1:1" x14ac:dyDescent="0.25">
      <c r="A136" s="506"/>
    </row>
    <row r="137" spans="1:1" x14ac:dyDescent="0.25">
      <c r="A137" s="506"/>
    </row>
    <row r="138" spans="1:1" x14ac:dyDescent="0.25">
      <c r="A138" s="506"/>
    </row>
    <row r="139" spans="1:1" x14ac:dyDescent="0.25">
      <c r="A139" s="506"/>
    </row>
    <row r="140" spans="1:1" x14ac:dyDescent="0.25">
      <c r="A140" s="506"/>
    </row>
    <row r="141" spans="1:1" x14ac:dyDescent="0.25">
      <c r="A141" s="506"/>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853"/>
      <c r="B1" s="854"/>
      <c r="C1" s="854"/>
      <c r="D1" s="854"/>
      <c r="E1" s="854"/>
      <c r="F1" s="854"/>
      <c r="G1" s="857" t="s">
        <v>37</v>
      </c>
      <c r="H1" s="858"/>
      <c r="I1" s="858"/>
      <c r="J1" s="858"/>
      <c r="K1" s="858"/>
      <c r="L1" s="859"/>
      <c r="M1" s="859"/>
      <c r="N1" s="859"/>
      <c r="O1" s="859"/>
      <c r="P1" s="859"/>
      <c r="Q1" s="859"/>
      <c r="R1" s="859"/>
      <c r="S1" s="859"/>
      <c r="T1" s="859"/>
      <c r="U1" s="859"/>
      <c r="V1" s="859"/>
      <c r="W1" s="859"/>
      <c r="X1" s="859"/>
      <c r="Y1" s="859"/>
      <c r="Z1" s="859"/>
      <c r="AA1" s="859"/>
      <c r="AB1" s="859"/>
      <c r="AC1" s="859"/>
      <c r="AD1" s="859"/>
      <c r="AE1" s="859"/>
      <c r="AF1" s="859"/>
      <c r="AG1" s="859"/>
      <c r="AH1" s="859"/>
      <c r="AI1" s="859"/>
      <c r="AJ1" s="859"/>
      <c r="AK1" s="859"/>
      <c r="AL1" s="859"/>
      <c r="AM1" s="859"/>
      <c r="AN1" s="859"/>
      <c r="AO1" s="859"/>
      <c r="AP1" s="859"/>
      <c r="AQ1" s="859"/>
      <c r="AR1" s="859"/>
      <c r="AS1" s="859"/>
      <c r="AT1" s="859"/>
      <c r="AU1" s="859"/>
      <c r="AV1" s="859"/>
      <c r="AW1" s="859"/>
      <c r="AX1" s="859"/>
      <c r="AY1" s="859"/>
      <c r="AZ1" s="859"/>
      <c r="BA1" s="859"/>
      <c r="BB1" s="859"/>
      <c r="BC1" s="859"/>
      <c r="BD1" s="859"/>
      <c r="BE1" s="859"/>
      <c r="BF1" s="859"/>
      <c r="BG1" s="859"/>
      <c r="BH1" s="859"/>
      <c r="BI1" s="859"/>
      <c r="BJ1" s="859"/>
      <c r="BK1" s="859"/>
      <c r="BL1" s="859"/>
      <c r="BM1" s="859"/>
      <c r="BN1" s="859"/>
      <c r="BO1" s="859"/>
      <c r="BP1" s="859"/>
      <c r="BQ1" s="859"/>
      <c r="BR1" s="859"/>
      <c r="BS1" s="859"/>
      <c r="BT1" s="859"/>
      <c r="BU1" s="859"/>
      <c r="BV1" s="859"/>
      <c r="BW1" s="859"/>
      <c r="BX1" s="859"/>
      <c r="BY1" s="859"/>
      <c r="BZ1" s="859"/>
      <c r="CA1" s="859"/>
      <c r="CB1" s="859"/>
      <c r="CC1" s="859"/>
      <c r="CD1" s="859"/>
      <c r="CE1" s="859"/>
      <c r="CF1" s="859"/>
      <c r="CG1" s="859"/>
      <c r="CH1" s="859"/>
      <c r="CI1" s="859"/>
      <c r="CJ1" s="859"/>
      <c r="CK1" s="859"/>
      <c r="CL1" s="859"/>
      <c r="CM1" s="859"/>
      <c r="CN1" s="859"/>
      <c r="CO1" s="859"/>
      <c r="CP1" s="859"/>
      <c r="CQ1" s="859"/>
      <c r="CR1" s="859"/>
      <c r="CS1" s="859"/>
      <c r="CT1" s="859"/>
      <c r="CU1" s="859"/>
      <c r="CV1" s="859"/>
      <c r="CW1" s="859"/>
      <c r="CX1" s="859"/>
      <c r="CY1" s="859"/>
      <c r="CZ1" s="859"/>
      <c r="DA1" s="859"/>
      <c r="DB1" s="859"/>
      <c r="DC1" s="859"/>
      <c r="DD1" s="859"/>
      <c r="DE1" s="859"/>
      <c r="DF1" s="859"/>
      <c r="DG1" s="860"/>
      <c r="DH1" s="816" t="s">
        <v>34</v>
      </c>
      <c r="DI1" s="816" t="s">
        <v>35</v>
      </c>
    </row>
    <row r="2" spans="1:113" s="1" customFormat="1" ht="15" customHeight="1" x14ac:dyDescent="0.25">
      <c r="A2" s="9"/>
      <c r="B2" s="851"/>
      <c r="C2" s="852"/>
      <c r="D2" s="852"/>
      <c r="E2" s="852"/>
      <c r="F2" s="852"/>
      <c r="G2" s="833" t="s">
        <v>21</v>
      </c>
      <c r="H2" s="834"/>
      <c r="I2" s="834"/>
      <c r="J2" s="834"/>
      <c r="K2" s="835"/>
      <c r="L2" s="833" t="s">
        <v>20</v>
      </c>
      <c r="M2" s="834"/>
      <c r="N2" s="834"/>
      <c r="O2" s="834"/>
      <c r="P2" s="835"/>
      <c r="Q2" s="833" t="s">
        <v>10</v>
      </c>
      <c r="R2" s="834"/>
      <c r="S2" s="834"/>
      <c r="T2" s="834"/>
      <c r="U2" s="835"/>
      <c r="V2" s="833" t="s">
        <v>11</v>
      </c>
      <c r="W2" s="834"/>
      <c r="X2" s="834"/>
      <c r="Y2" s="834"/>
      <c r="Z2" s="835"/>
      <c r="AA2" s="833" t="s">
        <v>8</v>
      </c>
      <c r="AB2" s="834"/>
      <c r="AC2" s="834"/>
      <c r="AD2" s="834"/>
      <c r="AE2" s="835"/>
      <c r="AF2" s="833" t="s">
        <v>12</v>
      </c>
      <c r="AG2" s="834"/>
      <c r="AH2" s="834"/>
      <c r="AI2" s="834"/>
      <c r="AJ2" s="835"/>
      <c r="AK2" s="833" t="s">
        <v>6</v>
      </c>
      <c r="AL2" s="834"/>
      <c r="AM2" s="834"/>
      <c r="AN2" s="834"/>
      <c r="AO2" s="835"/>
      <c r="AP2" s="833" t="s">
        <v>5</v>
      </c>
      <c r="AQ2" s="834"/>
      <c r="AR2" s="834"/>
      <c r="AS2" s="834"/>
      <c r="AT2" s="835"/>
      <c r="AU2" s="833" t="s">
        <v>16</v>
      </c>
      <c r="AV2" s="834"/>
      <c r="AW2" s="834"/>
      <c r="AX2" s="834"/>
      <c r="AY2" s="835"/>
      <c r="AZ2" s="833" t="s">
        <v>15</v>
      </c>
      <c r="BA2" s="834"/>
      <c r="BB2" s="834"/>
      <c r="BC2" s="834"/>
      <c r="BD2" s="835"/>
      <c r="BE2" s="833" t="s">
        <v>22</v>
      </c>
      <c r="BF2" s="834"/>
      <c r="BG2" s="834"/>
      <c r="BH2" s="834"/>
      <c r="BI2" s="835"/>
      <c r="BJ2" s="833" t="s">
        <v>17</v>
      </c>
      <c r="BK2" s="834"/>
      <c r="BL2" s="834"/>
      <c r="BM2" s="834"/>
      <c r="BN2" s="835"/>
      <c r="BO2" s="833" t="s">
        <v>24</v>
      </c>
      <c r="BP2" s="834"/>
      <c r="BQ2" s="834"/>
      <c r="BR2" s="834"/>
      <c r="BS2" s="835"/>
      <c r="BT2" s="833" t="s">
        <v>7</v>
      </c>
      <c r="BU2" s="834"/>
      <c r="BV2" s="834"/>
      <c r="BW2" s="834"/>
      <c r="BX2" s="835"/>
      <c r="BY2" s="833" t="s">
        <v>23</v>
      </c>
      <c r="BZ2" s="834"/>
      <c r="CA2" s="834"/>
      <c r="CB2" s="834"/>
      <c r="CC2" s="835"/>
      <c r="CD2" s="833" t="s">
        <v>14</v>
      </c>
      <c r="CE2" s="834"/>
      <c r="CF2" s="834"/>
      <c r="CG2" s="834"/>
      <c r="CH2" s="835"/>
      <c r="CI2" s="833" t="s">
        <v>18</v>
      </c>
      <c r="CJ2" s="834"/>
      <c r="CK2" s="834"/>
      <c r="CL2" s="834"/>
      <c r="CM2" s="835"/>
      <c r="CN2" s="833" t="s">
        <v>4</v>
      </c>
      <c r="CO2" s="834"/>
      <c r="CP2" s="834"/>
      <c r="CQ2" s="834"/>
      <c r="CR2" s="835"/>
      <c r="CS2" s="833" t="s">
        <v>9</v>
      </c>
      <c r="CT2" s="834"/>
      <c r="CU2" s="834"/>
      <c r="CV2" s="834"/>
      <c r="CW2" s="835"/>
      <c r="CX2" s="833" t="s">
        <v>13</v>
      </c>
      <c r="CY2" s="834"/>
      <c r="CZ2" s="834"/>
      <c r="DA2" s="834"/>
      <c r="DB2" s="835"/>
      <c r="DC2" s="833" t="s">
        <v>19</v>
      </c>
      <c r="DD2" s="834"/>
      <c r="DE2" s="834"/>
      <c r="DF2" s="834"/>
      <c r="DG2" s="835"/>
      <c r="DH2" s="817"/>
      <c r="DI2" s="817"/>
    </row>
    <row r="3" spans="1:113" s="1" customFormat="1" ht="21.75" customHeight="1" x14ac:dyDescent="0.25">
      <c r="A3" s="855" t="s">
        <v>38</v>
      </c>
      <c r="B3" s="10" t="s">
        <v>25</v>
      </c>
      <c r="C3" s="851"/>
      <c r="D3" s="852"/>
      <c r="E3" s="852"/>
      <c r="F3" s="852"/>
      <c r="G3" s="830" t="s">
        <v>1</v>
      </c>
      <c r="H3" s="831"/>
      <c r="I3" s="831"/>
      <c r="J3" s="831" t="s">
        <v>3</v>
      </c>
      <c r="K3" s="832"/>
      <c r="L3" s="830" t="s">
        <v>1</v>
      </c>
      <c r="M3" s="831"/>
      <c r="N3" s="831"/>
      <c r="O3" s="831" t="s">
        <v>3</v>
      </c>
      <c r="P3" s="832"/>
      <c r="Q3" s="830" t="s">
        <v>1</v>
      </c>
      <c r="R3" s="831"/>
      <c r="S3" s="831"/>
      <c r="T3" s="831" t="s">
        <v>3</v>
      </c>
      <c r="U3" s="832"/>
      <c r="V3" s="830" t="s">
        <v>1</v>
      </c>
      <c r="W3" s="831"/>
      <c r="X3" s="831"/>
      <c r="Y3" s="831" t="s">
        <v>3</v>
      </c>
      <c r="Z3" s="832"/>
      <c r="AA3" s="830" t="s">
        <v>1</v>
      </c>
      <c r="AB3" s="831"/>
      <c r="AC3" s="831"/>
      <c r="AD3" s="831" t="s">
        <v>3</v>
      </c>
      <c r="AE3" s="832"/>
      <c r="AF3" s="830" t="s">
        <v>1</v>
      </c>
      <c r="AG3" s="831"/>
      <c r="AH3" s="831"/>
      <c r="AI3" s="831" t="s">
        <v>3</v>
      </c>
      <c r="AJ3" s="832"/>
      <c r="AK3" s="830" t="s">
        <v>1</v>
      </c>
      <c r="AL3" s="831"/>
      <c r="AM3" s="831"/>
      <c r="AN3" s="831" t="s">
        <v>3</v>
      </c>
      <c r="AO3" s="832"/>
      <c r="AP3" s="830" t="s">
        <v>1</v>
      </c>
      <c r="AQ3" s="831"/>
      <c r="AR3" s="831"/>
      <c r="AS3" s="831" t="s">
        <v>3</v>
      </c>
      <c r="AT3" s="832"/>
      <c r="AU3" s="830" t="s">
        <v>1</v>
      </c>
      <c r="AV3" s="831"/>
      <c r="AW3" s="831"/>
      <c r="AX3" s="831" t="s">
        <v>3</v>
      </c>
      <c r="AY3" s="832"/>
      <c r="AZ3" s="830" t="s">
        <v>1</v>
      </c>
      <c r="BA3" s="831"/>
      <c r="BB3" s="831"/>
      <c r="BC3" s="831" t="s">
        <v>3</v>
      </c>
      <c r="BD3" s="832"/>
      <c r="BE3" s="830" t="s">
        <v>1</v>
      </c>
      <c r="BF3" s="831"/>
      <c r="BG3" s="831"/>
      <c r="BH3" s="831" t="s">
        <v>3</v>
      </c>
      <c r="BI3" s="832"/>
      <c r="BJ3" s="830" t="s">
        <v>1</v>
      </c>
      <c r="BK3" s="831"/>
      <c r="BL3" s="831"/>
      <c r="BM3" s="831" t="s">
        <v>3</v>
      </c>
      <c r="BN3" s="832"/>
      <c r="BO3" s="830" t="s">
        <v>1</v>
      </c>
      <c r="BP3" s="831"/>
      <c r="BQ3" s="831"/>
      <c r="BR3" s="831" t="s">
        <v>3</v>
      </c>
      <c r="BS3" s="832"/>
      <c r="BT3" s="830" t="s">
        <v>1</v>
      </c>
      <c r="BU3" s="831"/>
      <c r="BV3" s="831"/>
      <c r="BW3" s="831" t="s">
        <v>3</v>
      </c>
      <c r="BX3" s="832"/>
      <c r="BY3" s="830" t="s">
        <v>1</v>
      </c>
      <c r="BZ3" s="831"/>
      <c r="CA3" s="831"/>
      <c r="CB3" s="831" t="s">
        <v>3</v>
      </c>
      <c r="CC3" s="832"/>
      <c r="CD3" s="830" t="s">
        <v>1</v>
      </c>
      <c r="CE3" s="831"/>
      <c r="CF3" s="831"/>
      <c r="CG3" s="831" t="s">
        <v>3</v>
      </c>
      <c r="CH3" s="832"/>
      <c r="CI3" s="830" t="s">
        <v>1</v>
      </c>
      <c r="CJ3" s="831"/>
      <c r="CK3" s="831"/>
      <c r="CL3" s="831" t="s">
        <v>3</v>
      </c>
      <c r="CM3" s="832"/>
      <c r="CN3" s="830" t="s">
        <v>1</v>
      </c>
      <c r="CO3" s="831"/>
      <c r="CP3" s="831"/>
      <c r="CQ3" s="831" t="s">
        <v>3</v>
      </c>
      <c r="CR3" s="832"/>
      <c r="CS3" s="830" t="s">
        <v>1</v>
      </c>
      <c r="CT3" s="831"/>
      <c r="CU3" s="831"/>
      <c r="CV3" s="831" t="s">
        <v>3</v>
      </c>
      <c r="CW3" s="832"/>
      <c r="CX3" s="830" t="s">
        <v>1</v>
      </c>
      <c r="CY3" s="831"/>
      <c r="CZ3" s="831"/>
      <c r="DA3" s="831" t="s">
        <v>3</v>
      </c>
      <c r="DB3" s="832"/>
      <c r="DC3" s="830" t="s">
        <v>1</v>
      </c>
      <c r="DD3" s="831"/>
      <c r="DE3" s="831"/>
      <c r="DF3" s="831" t="s">
        <v>3</v>
      </c>
      <c r="DG3" s="832"/>
      <c r="DH3" s="817"/>
      <c r="DI3" s="817"/>
    </row>
    <row r="4" spans="1:113" s="1" customFormat="1" ht="15" customHeight="1" x14ac:dyDescent="0.25">
      <c r="A4" s="856"/>
      <c r="B4" s="849"/>
      <c r="C4" s="818" t="s">
        <v>30</v>
      </c>
      <c r="D4" s="819"/>
      <c r="E4" s="820"/>
      <c r="F4" s="11" t="s">
        <v>31</v>
      </c>
      <c r="G4" s="827">
        <v>13</v>
      </c>
      <c r="H4" s="828"/>
      <c r="I4" s="828"/>
      <c r="J4" s="828">
        <v>21</v>
      </c>
      <c r="K4" s="829"/>
      <c r="L4" s="827"/>
      <c r="M4" s="828"/>
      <c r="N4" s="828"/>
      <c r="O4" s="828"/>
      <c r="P4" s="829"/>
      <c r="Q4" s="827"/>
      <c r="R4" s="828"/>
      <c r="S4" s="828"/>
      <c r="T4" s="828"/>
      <c r="U4" s="829"/>
      <c r="V4" s="827"/>
      <c r="W4" s="828"/>
      <c r="X4" s="828"/>
      <c r="Y4" s="828"/>
      <c r="Z4" s="829"/>
      <c r="AA4" s="827"/>
      <c r="AB4" s="828"/>
      <c r="AC4" s="828"/>
      <c r="AD4" s="828"/>
      <c r="AE4" s="829"/>
      <c r="AF4" s="827"/>
      <c r="AG4" s="828"/>
      <c r="AH4" s="828"/>
      <c r="AI4" s="828"/>
      <c r="AJ4" s="829"/>
      <c r="AK4" s="827"/>
      <c r="AL4" s="828"/>
      <c r="AM4" s="828"/>
      <c r="AN4" s="828"/>
      <c r="AO4" s="829"/>
      <c r="AP4" s="827"/>
      <c r="AQ4" s="828"/>
      <c r="AR4" s="828"/>
      <c r="AS4" s="828"/>
      <c r="AT4" s="829"/>
      <c r="AU4" s="827"/>
      <c r="AV4" s="828"/>
      <c r="AW4" s="828"/>
      <c r="AX4" s="828"/>
      <c r="AY4" s="829"/>
      <c r="AZ4" s="827"/>
      <c r="BA4" s="828"/>
      <c r="BB4" s="828"/>
      <c r="BC4" s="828"/>
      <c r="BD4" s="829"/>
      <c r="BE4" s="827"/>
      <c r="BF4" s="828"/>
      <c r="BG4" s="828"/>
      <c r="BH4" s="828"/>
      <c r="BI4" s="829"/>
      <c r="BJ4" s="827"/>
      <c r="BK4" s="828"/>
      <c r="BL4" s="828"/>
      <c r="BM4" s="828"/>
      <c r="BN4" s="829"/>
      <c r="BO4" s="827"/>
      <c r="BP4" s="828"/>
      <c r="BQ4" s="828"/>
      <c r="BR4" s="828"/>
      <c r="BS4" s="829"/>
      <c r="BT4" s="827"/>
      <c r="BU4" s="828"/>
      <c r="BV4" s="828"/>
      <c r="BW4" s="828"/>
      <c r="BX4" s="829"/>
      <c r="BY4" s="827"/>
      <c r="BZ4" s="828"/>
      <c r="CA4" s="828"/>
      <c r="CB4" s="828"/>
      <c r="CC4" s="829"/>
      <c r="CD4" s="827"/>
      <c r="CE4" s="828"/>
      <c r="CF4" s="828"/>
      <c r="CG4" s="828"/>
      <c r="CH4" s="829"/>
      <c r="CI4" s="827"/>
      <c r="CJ4" s="828"/>
      <c r="CK4" s="828"/>
      <c r="CL4" s="828"/>
      <c r="CM4" s="829"/>
      <c r="CN4" s="827"/>
      <c r="CO4" s="828"/>
      <c r="CP4" s="828"/>
      <c r="CQ4" s="828"/>
      <c r="CR4" s="829"/>
      <c r="CS4" s="827"/>
      <c r="CT4" s="828"/>
      <c r="CU4" s="828"/>
      <c r="CV4" s="828"/>
      <c r="CW4" s="829"/>
      <c r="CX4" s="827"/>
      <c r="CY4" s="828"/>
      <c r="CZ4" s="828"/>
      <c r="DA4" s="828"/>
      <c r="DB4" s="829"/>
      <c r="DC4" s="827"/>
      <c r="DD4" s="828"/>
      <c r="DE4" s="828"/>
      <c r="DF4" s="828"/>
      <c r="DG4" s="829"/>
      <c r="DH4" s="817"/>
      <c r="DI4" s="817"/>
    </row>
    <row r="5" spans="1:113" s="1" customFormat="1" x14ac:dyDescent="0.25">
      <c r="A5" s="856"/>
      <c r="B5" s="850"/>
      <c r="C5" s="821"/>
      <c r="D5" s="822"/>
      <c r="E5" s="823"/>
      <c r="F5" s="11" t="s">
        <v>32</v>
      </c>
      <c r="G5" s="827">
        <v>5</v>
      </c>
      <c r="H5" s="828"/>
      <c r="I5" s="828"/>
      <c r="J5" s="828"/>
      <c r="K5" s="829"/>
      <c r="L5" s="827"/>
      <c r="M5" s="828"/>
      <c r="N5" s="828"/>
      <c r="O5" s="828"/>
      <c r="P5" s="829"/>
      <c r="Q5" s="827"/>
      <c r="R5" s="828"/>
      <c r="S5" s="828"/>
      <c r="T5" s="828"/>
      <c r="U5" s="829"/>
      <c r="V5" s="827"/>
      <c r="W5" s="828"/>
      <c r="X5" s="828"/>
      <c r="Y5" s="828"/>
      <c r="Z5" s="829"/>
      <c r="AA5" s="827"/>
      <c r="AB5" s="828"/>
      <c r="AC5" s="828"/>
      <c r="AD5" s="828"/>
      <c r="AE5" s="829"/>
      <c r="AF5" s="827"/>
      <c r="AG5" s="828"/>
      <c r="AH5" s="828"/>
      <c r="AI5" s="828"/>
      <c r="AJ5" s="829"/>
      <c r="AK5" s="827"/>
      <c r="AL5" s="828"/>
      <c r="AM5" s="828"/>
      <c r="AN5" s="828"/>
      <c r="AO5" s="829"/>
      <c r="AP5" s="827"/>
      <c r="AQ5" s="828"/>
      <c r="AR5" s="828"/>
      <c r="AS5" s="828"/>
      <c r="AT5" s="829"/>
      <c r="AU5" s="827"/>
      <c r="AV5" s="828"/>
      <c r="AW5" s="828"/>
      <c r="AX5" s="828"/>
      <c r="AY5" s="829"/>
      <c r="AZ5" s="827"/>
      <c r="BA5" s="828"/>
      <c r="BB5" s="828"/>
      <c r="BC5" s="828"/>
      <c r="BD5" s="829"/>
      <c r="BE5" s="827"/>
      <c r="BF5" s="828"/>
      <c r="BG5" s="828"/>
      <c r="BH5" s="828"/>
      <c r="BI5" s="829"/>
      <c r="BJ5" s="827"/>
      <c r="BK5" s="828"/>
      <c r="BL5" s="828"/>
      <c r="BM5" s="828"/>
      <c r="BN5" s="829"/>
      <c r="BO5" s="827"/>
      <c r="BP5" s="828"/>
      <c r="BQ5" s="828"/>
      <c r="BR5" s="828"/>
      <c r="BS5" s="829"/>
      <c r="BT5" s="827"/>
      <c r="BU5" s="828"/>
      <c r="BV5" s="828"/>
      <c r="BW5" s="828"/>
      <c r="BX5" s="829"/>
      <c r="BY5" s="827"/>
      <c r="BZ5" s="828"/>
      <c r="CA5" s="828"/>
      <c r="CB5" s="828"/>
      <c r="CC5" s="829"/>
      <c r="CD5" s="827"/>
      <c r="CE5" s="828"/>
      <c r="CF5" s="828"/>
      <c r="CG5" s="828"/>
      <c r="CH5" s="829"/>
      <c r="CI5" s="827"/>
      <c r="CJ5" s="828"/>
      <c r="CK5" s="828"/>
      <c r="CL5" s="828"/>
      <c r="CM5" s="829"/>
      <c r="CN5" s="827"/>
      <c r="CO5" s="828"/>
      <c r="CP5" s="828"/>
      <c r="CQ5" s="828"/>
      <c r="CR5" s="829"/>
      <c r="CS5" s="827"/>
      <c r="CT5" s="828"/>
      <c r="CU5" s="828"/>
      <c r="CV5" s="828"/>
      <c r="CW5" s="829"/>
      <c r="CX5" s="827"/>
      <c r="CY5" s="828"/>
      <c r="CZ5" s="828"/>
      <c r="DA5" s="828"/>
      <c r="DB5" s="829"/>
      <c r="DC5" s="827"/>
      <c r="DD5" s="828"/>
      <c r="DE5" s="828"/>
      <c r="DF5" s="828"/>
      <c r="DG5" s="829"/>
      <c r="DH5" s="817"/>
      <c r="DI5" s="817"/>
    </row>
    <row r="6" spans="1:113" s="1" customFormat="1" x14ac:dyDescent="0.25">
      <c r="A6" s="856"/>
      <c r="B6" s="850"/>
      <c r="C6" s="824"/>
      <c r="D6" s="825"/>
      <c r="E6" s="826"/>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817"/>
      <c r="DI6" s="817"/>
    </row>
    <row r="7" spans="1:113" s="1" customFormat="1" ht="47.25" customHeight="1" thickBot="1" x14ac:dyDescent="0.3">
      <c r="A7" s="856"/>
      <c r="B7" s="850"/>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817"/>
      <c r="DI7" s="817"/>
    </row>
    <row r="8" spans="1:113" x14ac:dyDescent="0.25">
      <c r="A8" s="846" t="s">
        <v>21</v>
      </c>
      <c r="B8" s="836" t="s">
        <v>1</v>
      </c>
      <c r="C8" s="839">
        <v>13</v>
      </c>
      <c r="D8" s="839">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847"/>
      <c r="B9" s="837"/>
      <c r="C9" s="840"/>
      <c r="D9" s="840"/>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847"/>
      <c r="B10" s="838"/>
      <c r="C10" s="841"/>
      <c r="D10" s="841"/>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847"/>
      <c r="B11" s="842" t="s">
        <v>3</v>
      </c>
      <c r="C11" s="844">
        <v>21</v>
      </c>
      <c r="D11" s="844"/>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848"/>
      <c r="B12" s="843"/>
      <c r="C12" s="845"/>
      <c r="D12" s="845"/>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846" t="s">
        <v>20</v>
      </c>
      <c r="B13" s="836" t="s">
        <v>1</v>
      </c>
      <c r="C13" s="839"/>
      <c r="D13" s="839"/>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847"/>
      <c r="B14" s="837"/>
      <c r="C14" s="840"/>
      <c r="D14" s="840"/>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847"/>
      <c r="B15" s="838"/>
      <c r="C15" s="841"/>
      <c r="D15" s="841"/>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847"/>
      <c r="B16" s="842" t="s">
        <v>3</v>
      </c>
      <c r="C16" s="844"/>
      <c r="D16" s="844"/>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848"/>
      <c r="B17" s="843"/>
      <c r="C17" s="845"/>
      <c r="D17" s="845"/>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846" t="s">
        <v>10</v>
      </c>
      <c r="B18" s="836" t="s">
        <v>1</v>
      </c>
      <c r="C18" s="839"/>
      <c r="D18" s="839"/>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847"/>
      <c r="B19" s="837"/>
      <c r="C19" s="840"/>
      <c r="D19" s="840"/>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847"/>
      <c r="B20" s="838"/>
      <c r="C20" s="841"/>
      <c r="D20" s="841"/>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847"/>
      <c r="B21" s="842" t="s">
        <v>3</v>
      </c>
      <c r="C21" s="844"/>
      <c r="D21" s="844"/>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848"/>
      <c r="B22" s="843"/>
      <c r="C22" s="845"/>
      <c r="D22" s="845"/>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846" t="s">
        <v>11</v>
      </c>
      <c r="B23" s="836" t="s">
        <v>1</v>
      </c>
      <c r="C23" s="839"/>
      <c r="D23" s="839"/>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847"/>
      <c r="B24" s="837"/>
      <c r="C24" s="840"/>
      <c r="D24" s="840"/>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847"/>
      <c r="B25" s="838"/>
      <c r="C25" s="841"/>
      <c r="D25" s="841"/>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847"/>
      <c r="B26" s="842" t="s">
        <v>3</v>
      </c>
      <c r="C26" s="844"/>
      <c r="D26" s="844"/>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848"/>
      <c r="B27" s="843"/>
      <c r="C27" s="845"/>
      <c r="D27" s="845"/>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846" t="s">
        <v>8</v>
      </c>
      <c r="B28" s="836" t="s">
        <v>1</v>
      </c>
      <c r="C28" s="839"/>
      <c r="D28" s="839"/>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847"/>
      <c r="B29" s="837"/>
      <c r="C29" s="840"/>
      <c r="D29" s="840"/>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847"/>
      <c r="B30" s="838"/>
      <c r="C30" s="841"/>
      <c r="D30" s="841"/>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847"/>
      <c r="B31" s="842" t="s">
        <v>3</v>
      </c>
      <c r="C31" s="844"/>
      <c r="D31" s="844"/>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848"/>
      <c r="B32" s="843"/>
      <c r="C32" s="845"/>
      <c r="D32" s="845"/>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846" t="s">
        <v>12</v>
      </c>
      <c r="B33" s="836" t="s">
        <v>1</v>
      </c>
      <c r="C33" s="839"/>
      <c r="D33" s="839"/>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847"/>
      <c r="B34" s="837"/>
      <c r="C34" s="840"/>
      <c r="D34" s="840"/>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847"/>
      <c r="B35" s="838"/>
      <c r="C35" s="841"/>
      <c r="D35" s="841"/>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847"/>
      <c r="B36" s="842" t="s">
        <v>3</v>
      </c>
      <c r="C36" s="844"/>
      <c r="D36" s="844"/>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848"/>
      <c r="B37" s="843"/>
      <c r="C37" s="845"/>
      <c r="D37" s="845"/>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846" t="s">
        <v>6</v>
      </c>
      <c r="B38" s="836" t="s">
        <v>1</v>
      </c>
      <c r="C38" s="839"/>
      <c r="D38" s="839"/>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847"/>
      <c r="B39" s="837"/>
      <c r="C39" s="840"/>
      <c r="D39" s="840"/>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847"/>
      <c r="B40" s="838"/>
      <c r="C40" s="841"/>
      <c r="D40" s="841"/>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847"/>
      <c r="B41" s="842" t="s">
        <v>3</v>
      </c>
      <c r="C41" s="844"/>
      <c r="D41" s="844"/>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848"/>
      <c r="B42" s="843"/>
      <c r="C42" s="845"/>
      <c r="D42" s="845"/>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846" t="s">
        <v>5</v>
      </c>
      <c r="B43" s="836" t="s">
        <v>1</v>
      </c>
      <c r="C43" s="839"/>
      <c r="D43" s="839"/>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847"/>
      <c r="B44" s="837"/>
      <c r="C44" s="840"/>
      <c r="D44" s="840"/>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847"/>
      <c r="B45" s="838"/>
      <c r="C45" s="841"/>
      <c r="D45" s="841"/>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847"/>
      <c r="B46" s="842" t="s">
        <v>3</v>
      </c>
      <c r="C46" s="844"/>
      <c r="D46" s="844"/>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848"/>
      <c r="B47" s="843"/>
      <c r="C47" s="845"/>
      <c r="D47" s="845"/>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846" t="s">
        <v>16</v>
      </c>
      <c r="B48" s="836" t="s">
        <v>1</v>
      </c>
      <c r="C48" s="839"/>
      <c r="D48" s="839"/>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847"/>
      <c r="B49" s="837"/>
      <c r="C49" s="840"/>
      <c r="D49" s="840"/>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847"/>
      <c r="B50" s="838"/>
      <c r="C50" s="841"/>
      <c r="D50" s="841"/>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847"/>
      <c r="B51" s="842" t="s">
        <v>3</v>
      </c>
      <c r="C51" s="844"/>
      <c r="D51" s="844"/>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848"/>
      <c r="B52" s="843"/>
      <c r="C52" s="845"/>
      <c r="D52" s="845"/>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846" t="s">
        <v>15</v>
      </c>
      <c r="B53" s="836" t="s">
        <v>1</v>
      </c>
      <c r="C53" s="839"/>
      <c r="D53" s="839"/>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847"/>
      <c r="B54" s="837"/>
      <c r="C54" s="840"/>
      <c r="D54" s="840"/>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847"/>
      <c r="B55" s="838"/>
      <c r="C55" s="841"/>
      <c r="D55" s="841"/>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847"/>
      <c r="B56" s="842" t="s">
        <v>3</v>
      </c>
      <c r="C56" s="844"/>
      <c r="D56" s="844"/>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848"/>
      <c r="B57" s="843"/>
      <c r="C57" s="845"/>
      <c r="D57" s="845"/>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846" t="s">
        <v>22</v>
      </c>
      <c r="B58" s="836" t="s">
        <v>1</v>
      </c>
      <c r="C58" s="839"/>
      <c r="D58" s="839"/>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847"/>
      <c r="B59" s="837"/>
      <c r="C59" s="840"/>
      <c r="D59" s="840"/>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847"/>
      <c r="B60" s="838"/>
      <c r="C60" s="841"/>
      <c r="D60" s="841"/>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847"/>
      <c r="B61" s="842" t="s">
        <v>3</v>
      </c>
      <c r="C61" s="844"/>
      <c r="D61" s="844"/>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848"/>
      <c r="B62" s="843"/>
      <c r="C62" s="845"/>
      <c r="D62" s="845"/>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846" t="s">
        <v>17</v>
      </c>
      <c r="B63" s="836" t="s">
        <v>1</v>
      </c>
      <c r="C63" s="839"/>
      <c r="D63" s="839"/>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847"/>
      <c r="B64" s="837"/>
      <c r="C64" s="840"/>
      <c r="D64" s="840"/>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847"/>
      <c r="B65" s="838"/>
      <c r="C65" s="841"/>
      <c r="D65" s="841"/>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847"/>
      <c r="B66" s="842" t="s">
        <v>3</v>
      </c>
      <c r="C66" s="844"/>
      <c r="D66" s="844"/>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848"/>
      <c r="B67" s="843"/>
      <c r="C67" s="845"/>
      <c r="D67" s="845"/>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846" t="s">
        <v>24</v>
      </c>
      <c r="B68" s="836" t="s">
        <v>1</v>
      </c>
      <c r="C68" s="839"/>
      <c r="D68" s="839"/>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847"/>
      <c r="B69" s="837"/>
      <c r="C69" s="840"/>
      <c r="D69" s="840"/>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847"/>
      <c r="B70" s="838"/>
      <c r="C70" s="841"/>
      <c r="D70" s="841"/>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847"/>
      <c r="B71" s="842" t="s">
        <v>3</v>
      </c>
      <c r="C71" s="844"/>
      <c r="D71" s="844"/>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848"/>
      <c r="B72" s="843"/>
      <c r="C72" s="845"/>
      <c r="D72" s="845"/>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846" t="s">
        <v>7</v>
      </c>
      <c r="B73" s="836" t="s">
        <v>1</v>
      </c>
      <c r="C73" s="839"/>
      <c r="D73" s="839"/>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847"/>
      <c r="B74" s="837"/>
      <c r="C74" s="840"/>
      <c r="D74" s="840"/>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847"/>
      <c r="B75" s="838"/>
      <c r="C75" s="841"/>
      <c r="D75" s="841"/>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847"/>
      <c r="B76" s="842" t="s">
        <v>3</v>
      </c>
      <c r="C76" s="844"/>
      <c r="D76" s="844"/>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848"/>
      <c r="B77" s="843"/>
      <c r="C77" s="845"/>
      <c r="D77" s="845"/>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846" t="s">
        <v>23</v>
      </c>
      <c r="B78" s="836" t="s">
        <v>1</v>
      </c>
      <c r="C78" s="839"/>
      <c r="D78" s="839"/>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847"/>
      <c r="B79" s="837"/>
      <c r="C79" s="840"/>
      <c r="D79" s="840"/>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847"/>
      <c r="B80" s="838"/>
      <c r="C80" s="841"/>
      <c r="D80" s="841"/>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847"/>
      <c r="B81" s="842" t="s">
        <v>3</v>
      </c>
      <c r="C81" s="844"/>
      <c r="D81" s="844"/>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848"/>
      <c r="B82" s="843"/>
      <c r="C82" s="845"/>
      <c r="D82" s="845"/>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846" t="s">
        <v>14</v>
      </c>
      <c r="B83" s="836" t="s">
        <v>1</v>
      </c>
      <c r="C83" s="839"/>
      <c r="D83" s="839"/>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847"/>
      <c r="B84" s="837"/>
      <c r="C84" s="840"/>
      <c r="D84" s="840"/>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847"/>
      <c r="B85" s="838"/>
      <c r="C85" s="841"/>
      <c r="D85" s="841"/>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847"/>
      <c r="B86" s="842" t="s">
        <v>3</v>
      </c>
      <c r="C86" s="844"/>
      <c r="D86" s="844"/>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848"/>
      <c r="B87" s="843"/>
      <c r="C87" s="845"/>
      <c r="D87" s="845"/>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846" t="s">
        <v>18</v>
      </c>
      <c r="B88" s="836" t="s">
        <v>1</v>
      </c>
      <c r="C88" s="839"/>
      <c r="D88" s="839"/>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847"/>
      <c r="B89" s="837"/>
      <c r="C89" s="840"/>
      <c r="D89" s="840"/>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847"/>
      <c r="B90" s="838"/>
      <c r="C90" s="841"/>
      <c r="D90" s="841"/>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847"/>
      <c r="B91" s="842" t="s">
        <v>3</v>
      </c>
      <c r="C91" s="844"/>
      <c r="D91" s="844"/>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848"/>
      <c r="B92" s="843"/>
      <c r="C92" s="845"/>
      <c r="D92" s="845"/>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846" t="s">
        <v>4</v>
      </c>
      <c r="B93" s="836" t="s">
        <v>1</v>
      </c>
      <c r="C93" s="839"/>
      <c r="D93" s="839"/>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847"/>
      <c r="B94" s="837"/>
      <c r="C94" s="840"/>
      <c r="D94" s="840"/>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847"/>
      <c r="B95" s="838"/>
      <c r="C95" s="841"/>
      <c r="D95" s="841"/>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847"/>
      <c r="B96" s="842" t="s">
        <v>3</v>
      </c>
      <c r="C96" s="844"/>
      <c r="D96" s="844"/>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848"/>
      <c r="B97" s="843"/>
      <c r="C97" s="845"/>
      <c r="D97" s="845"/>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846" t="s">
        <v>9</v>
      </c>
      <c r="B98" s="836" t="s">
        <v>1</v>
      </c>
      <c r="C98" s="839"/>
      <c r="D98" s="839"/>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847"/>
      <c r="B99" s="837"/>
      <c r="C99" s="840"/>
      <c r="D99" s="840"/>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847"/>
      <c r="B100" s="838"/>
      <c r="C100" s="841"/>
      <c r="D100" s="841"/>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847"/>
      <c r="B101" s="842" t="s">
        <v>3</v>
      </c>
      <c r="C101" s="844"/>
      <c r="D101" s="844"/>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848"/>
      <c r="B102" s="843"/>
      <c r="C102" s="845"/>
      <c r="D102" s="845"/>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846" t="s">
        <v>13</v>
      </c>
      <c r="B103" s="836" t="s">
        <v>1</v>
      </c>
      <c r="C103" s="839"/>
      <c r="D103" s="839"/>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847"/>
      <c r="B104" s="837"/>
      <c r="C104" s="840"/>
      <c r="D104" s="840"/>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847"/>
      <c r="B105" s="838"/>
      <c r="C105" s="841"/>
      <c r="D105" s="841"/>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847"/>
      <c r="B106" s="842" t="s">
        <v>3</v>
      </c>
      <c r="C106" s="844"/>
      <c r="D106" s="844"/>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848"/>
      <c r="B107" s="843"/>
      <c r="C107" s="845"/>
      <c r="D107" s="845"/>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846" t="s">
        <v>19</v>
      </c>
      <c r="B108" s="836" t="s">
        <v>1</v>
      </c>
      <c r="C108" s="839"/>
      <c r="D108" s="839"/>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847"/>
      <c r="B109" s="837"/>
      <c r="C109" s="840"/>
      <c r="D109" s="840"/>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847"/>
      <c r="B110" s="838"/>
      <c r="C110" s="841"/>
      <c r="D110" s="841"/>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847"/>
      <c r="B111" s="842" t="s">
        <v>3</v>
      </c>
      <c r="C111" s="844"/>
      <c r="D111" s="844"/>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848"/>
      <c r="B112" s="843"/>
      <c r="C112" s="845"/>
      <c r="D112" s="845"/>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812" t="s">
        <v>33</v>
      </c>
      <c r="B113" s="813"/>
      <c r="C113" s="813"/>
      <c r="D113" s="813"/>
      <c r="E113" s="814"/>
      <c r="F113" s="815"/>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ref="A3:A23">
    <sortCondition ref="A1"/>
  </sortState>
  <mergeCells count="304">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23:A27"/>
    <mergeCell ref="A28:A32"/>
    <mergeCell ref="A33:A37"/>
    <mergeCell ref="A38:A42"/>
    <mergeCell ref="A43:A47"/>
    <mergeCell ref="A48:A52"/>
    <mergeCell ref="A13:A17"/>
    <mergeCell ref="A18:A22"/>
    <mergeCell ref="B18:B20"/>
    <mergeCell ref="B28:B30"/>
    <mergeCell ref="B38:B40"/>
    <mergeCell ref="B48:B50"/>
    <mergeCell ref="A83:A87"/>
    <mergeCell ref="A88:A92"/>
    <mergeCell ref="A93:A97"/>
    <mergeCell ref="A98:A102"/>
    <mergeCell ref="A103:A107"/>
    <mergeCell ref="A108:A112"/>
    <mergeCell ref="A53:A57"/>
    <mergeCell ref="A58:A62"/>
    <mergeCell ref="A63:A67"/>
    <mergeCell ref="A68:A72"/>
    <mergeCell ref="A73:A77"/>
    <mergeCell ref="A78:A82"/>
    <mergeCell ref="C28:C30"/>
    <mergeCell ref="D28:D30"/>
    <mergeCell ref="B31:B32"/>
    <mergeCell ref="C31:C32"/>
    <mergeCell ref="D31:D32"/>
    <mergeCell ref="B23:B25"/>
    <mergeCell ref="C23:C25"/>
    <mergeCell ref="D23:D25"/>
    <mergeCell ref="B26:B27"/>
    <mergeCell ref="C26:C27"/>
    <mergeCell ref="D26:D27"/>
    <mergeCell ref="C38:C40"/>
    <mergeCell ref="D38:D40"/>
    <mergeCell ref="B41:B42"/>
    <mergeCell ref="C41:C42"/>
    <mergeCell ref="D41:D42"/>
    <mergeCell ref="B33:B35"/>
    <mergeCell ref="C33:C35"/>
    <mergeCell ref="D33:D35"/>
    <mergeCell ref="B36:B37"/>
    <mergeCell ref="C36:C37"/>
    <mergeCell ref="D36:D37"/>
    <mergeCell ref="C48:C50"/>
    <mergeCell ref="D48:D50"/>
    <mergeCell ref="B51:B52"/>
    <mergeCell ref="C51:C52"/>
    <mergeCell ref="D51:D52"/>
    <mergeCell ref="B43:B45"/>
    <mergeCell ref="C43:C45"/>
    <mergeCell ref="D43:D45"/>
    <mergeCell ref="B46:B47"/>
    <mergeCell ref="C46:C47"/>
    <mergeCell ref="D46:D47"/>
    <mergeCell ref="B58:B60"/>
    <mergeCell ref="C58:C60"/>
    <mergeCell ref="D58:D60"/>
    <mergeCell ref="B61:B62"/>
    <mergeCell ref="C61:C62"/>
    <mergeCell ref="D61:D62"/>
    <mergeCell ref="B53:B55"/>
    <mergeCell ref="C53:C55"/>
    <mergeCell ref="D53:D55"/>
    <mergeCell ref="B56:B57"/>
    <mergeCell ref="C56:C57"/>
    <mergeCell ref="D56:D57"/>
    <mergeCell ref="B68:B70"/>
    <mergeCell ref="C68:C70"/>
    <mergeCell ref="D68:D70"/>
    <mergeCell ref="B71:B72"/>
    <mergeCell ref="C71:C72"/>
    <mergeCell ref="D71:D72"/>
    <mergeCell ref="B63:B65"/>
    <mergeCell ref="C63:C65"/>
    <mergeCell ref="D63:D65"/>
    <mergeCell ref="B66:B67"/>
    <mergeCell ref="C66:C67"/>
    <mergeCell ref="D66:D67"/>
    <mergeCell ref="B78:B80"/>
    <mergeCell ref="C78:C80"/>
    <mergeCell ref="D78:D80"/>
    <mergeCell ref="B81:B82"/>
    <mergeCell ref="C81:C82"/>
    <mergeCell ref="D81:D82"/>
    <mergeCell ref="B73:B75"/>
    <mergeCell ref="C73:C75"/>
    <mergeCell ref="D73:D75"/>
    <mergeCell ref="B76:B77"/>
    <mergeCell ref="C76:C77"/>
    <mergeCell ref="D76:D77"/>
    <mergeCell ref="B88:B90"/>
    <mergeCell ref="C88:C90"/>
    <mergeCell ref="D88:D90"/>
    <mergeCell ref="B91:B92"/>
    <mergeCell ref="C91:C92"/>
    <mergeCell ref="D91:D92"/>
    <mergeCell ref="B83:B85"/>
    <mergeCell ref="C83:C85"/>
    <mergeCell ref="D83:D85"/>
    <mergeCell ref="B86:B87"/>
    <mergeCell ref="C86:C87"/>
    <mergeCell ref="D86:D87"/>
    <mergeCell ref="B98:B100"/>
    <mergeCell ref="C98:C100"/>
    <mergeCell ref="D98:D100"/>
    <mergeCell ref="B101:B102"/>
    <mergeCell ref="C101:C102"/>
    <mergeCell ref="D101:D102"/>
    <mergeCell ref="B93:B95"/>
    <mergeCell ref="C93:C95"/>
    <mergeCell ref="D93:D95"/>
    <mergeCell ref="B96:B97"/>
    <mergeCell ref="C96:C97"/>
    <mergeCell ref="D96:D97"/>
    <mergeCell ref="B108:B110"/>
    <mergeCell ref="C108:C110"/>
    <mergeCell ref="D108:D110"/>
    <mergeCell ref="B111:B112"/>
    <mergeCell ref="C111:C112"/>
    <mergeCell ref="D111:D112"/>
    <mergeCell ref="B103:B105"/>
    <mergeCell ref="C103:C105"/>
    <mergeCell ref="D103:D105"/>
    <mergeCell ref="B106:B107"/>
    <mergeCell ref="C106:C107"/>
    <mergeCell ref="D106:D107"/>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J3:BL3"/>
    <mergeCell ref="BM3:BN3"/>
    <mergeCell ref="BO3:BQ3"/>
    <mergeCell ref="BR3:BS3"/>
    <mergeCell ref="BT3:BV3"/>
    <mergeCell ref="BW3:BX3"/>
    <mergeCell ref="AU3:AW3"/>
    <mergeCell ref="AX3:AY3"/>
    <mergeCell ref="AZ3:BB3"/>
    <mergeCell ref="BC3:BD3"/>
    <mergeCell ref="BE3:BG3"/>
    <mergeCell ref="BH3:BI3"/>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DA4:DB4"/>
    <mergeCell ref="DC4:DE4"/>
    <mergeCell ref="DF4:DG4"/>
    <mergeCell ref="CD4:CF4"/>
    <mergeCell ref="CG4:CH4"/>
    <mergeCell ref="CI4:CK4"/>
    <mergeCell ref="CL4:CM4"/>
    <mergeCell ref="CN4:CP4"/>
    <mergeCell ref="CQ4:CR4"/>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AU5:AW5"/>
    <mergeCell ref="AX5:AY5"/>
    <mergeCell ref="AZ5:BB5"/>
    <mergeCell ref="BC5:BD5"/>
    <mergeCell ref="BE5:BG5"/>
    <mergeCell ref="BH5:BI5"/>
    <mergeCell ref="AF5:AH5"/>
    <mergeCell ref="AI5:AJ5"/>
    <mergeCell ref="AK5:AM5"/>
    <mergeCell ref="AN5:AO5"/>
    <mergeCell ref="AP5:AR5"/>
    <mergeCell ref="AS5:AT5"/>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Inga</cp:lastModifiedBy>
  <cp:lastPrinted>2018-02-19T09:58:24Z</cp:lastPrinted>
  <dcterms:created xsi:type="dcterms:W3CDTF">2017-10-05T16:32:37Z</dcterms:created>
  <dcterms:modified xsi:type="dcterms:W3CDTF">2018-10-08T11:05:12Z</dcterms:modified>
</cp:coreProperties>
</file>